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638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8" i="1"/>
  <c r="K9" i="1"/>
  <c r="K10" i="1"/>
  <c r="K11" i="1"/>
  <c r="K12" i="1"/>
  <c r="K13" i="1"/>
  <c r="K6" i="1"/>
  <c r="K7" i="1"/>
  <c r="K5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K33" i="1" l="1"/>
  <c r="H25" i="1"/>
  <c r="I25" i="1"/>
  <c r="J25" i="1" s="1"/>
  <c r="H16" i="1"/>
  <c r="I16" i="1" s="1"/>
  <c r="J16" i="1" s="1"/>
  <c r="H15" i="1"/>
  <c r="I15" i="1" s="1"/>
  <c r="J15" i="1" s="1"/>
  <c r="H14" i="1"/>
  <c r="I14" i="1" s="1"/>
  <c r="J14" i="1" s="1"/>
  <c r="H7" i="1"/>
  <c r="I7" i="1" s="1"/>
  <c r="J7" i="1" s="1"/>
  <c r="H28" i="1"/>
  <c r="I28" i="1" s="1"/>
  <c r="J28" i="1" s="1"/>
  <c r="H12" i="1"/>
  <c r="I12" i="1" s="1"/>
  <c r="J12" i="1" s="1"/>
  <c r="H24" i="1"/>
  <c r="I24" i="1" s="1"/>
  <c r="J24" i="1" s="1"/>
  <c r="H13" i="1"/>
  <c r="I13" i="1" s="1"/>
  <c r="J13" i="1" s="1"/>
  <c r="H30" i="1"/>
  <c r="I30" i="1" s="1"/>
  <c r="J30" i="1" s="1"/>
  <c r="H31" i="1"/>
  <c r="I31" i="1"/>
  <c r="J31" i="1" s="1"/>
  <c r="H32" i="1"/>
  <c r="I32" i="1" s="1"/>
  <c r="J32" i="1" s="1"/>
  <c r="G5" i="1"/>
  <c r="H5" i="1" s="1"/>
  <c r="I5" i="1" s="1"/>
  <c r="J5" i="1" s="1"/>
  <c r="H11" i="1"/>
  <c r="I11" i="1" s="1"/>
  <c r="J11" i="1" s="1"/>
  <c r="H10" i="1"/>
  <c r="I10" i="1" s="1"/>
  <c r="J10" i="1" s="1"/>
  <c r="H23" i="1"/>
  <c r="I23" i="1" s="1"/>
  <c r="J23" i="1" s="1"/>
  <c r="H27" i="1"/>
  <c r="I27" i="1" s="1"/>
  <c r="J27" i="1" s="1"/>
  <c r="H9" i="1"/>
  <c r="I9" i="1" s="1"/>
  <c r="J9" i="1" s="1"/>
  <c r="H6" i="1"/>
  <c r="I6" i="1" s="1"/>
  <c r="J6" i="1" s="1"/>
  <c r="H26" i="1"/>
  <c r="I26" i="1" s="1"/>
  <c r="J26" i="1" s="1"/>
  <c r="H29" i="1"/>
  <c r="I29" i="1"/>
  <c r="J29" i="1" s="1"/>
  <c r="H8" i="1"/>
  <c r="I8" i="1" s="1"/>
  <c r="J8" i="1" s="1"/>
  <c r="H21" i="1"/>
  <c r="I21" i="1" s="1"/>
  <c r="J21" i="1" s="1"/>
  <c r="H17" i="1"/>
  <c r="I17" i="1" s="1"/>
  <c r="J17" i="1" s="1"/>
  <c r="H18" i="1"/>
  <c r="I18" i="1" s="1"/>
  <c r="J18" i="1" s="1"/>
  <c r="H20" i="1"/>
  <c r="I20" i="1" s="1"/>
  <c r="J20" i="1" s="1"/>
  <c r="H19" i="1"/>
  <c r="I19" i="1" s="1"/>
  <c r="J19" i="1" s="1"/>
  <c r="H22" i="1"/>
  <c r="I22" i="1" s="1"/>
  <c r="J22" i="1" s="1"/>
</calcChain>
</file>

<file path=xl/sharedStrings.xml><?xml version="1.0" encoding="utf-8"?>
<sst xmlns="http://schemas.openxmlformats.org/spreadsheetml/2006/main" count="45" uniqueCount="45">
  <si>
    <t>ср.арифм.</t>
  </si>
  <si>
    <t>ср.квадр.откл.</t>
  </si>
  <si>
    <t>Е/2</t>
  </si>
  <si>
    <t>корень</t>
  </si>
  <si>
    <t>Удаление зуба простое</t>
  </si>
  <si>
    <t>Удаление  зуба сложное</t>
  </si>
  <si>
    <t>Лазерная терапия</t>
  </si>
  <si>
    <t xml:space="preserve">наименование медицинской услуги </t>
  </si>
  <si>
    <r>
      <t xml:space="preserve">       </t>
    </r>
    <r>
      <rPr>
        <sz val="11"/>
        <rFont val="Arial Cyr"/>
        <charset val="204"/>
      </rPr>
      <t xml:space="preserve"> предложения участников исследования</t>
    </r>
  </si>
  <si>
    <t>Лечебная повязка после удаления</t>
  </si>
  <si>
    <t>Обезболивание с использованием карпульных анестетиков</t>
  </si>
  <si>
    <t>Итого</t>
  </si>
  <si>
    <t>полировка пломбы</t>
  </si>
  <si>
    <t>Временная пломба</t>
  </si>
  <si>
    <t>Снятие зубных отложений ультразвуком с 1 зуба</t>
  </si>
  <si>
    <t>n-количество значений, используемых в расчете</t>
  </si>
  <si>
    <t>Врачебный прием (первичный)</t>
  </si>
  <si>
    <t>Рентгенографическое (визиографическое) исследование зубов (1 прицельный снимок)</t>
  </si>
  <si>
    <t>Девитализирующая паста</t>
  </si>
  <si>
    <t>Врачебный прием (повторный)</t>
  </si>
  <si>
    <t>Лечение пульпита (3 корневой) без наложения пломбировочного материала</t>
  </si>
  <si>
    <t xml:space="preserve">Лечение пульпита (2 корневой) без наложения пломбировочного материала </t>
  </si>
  <si>
    <t xml:space="preserve">Лечение пульпита (1 корневой) без наложения пломбировочного материала </t>
  </si>
  <si>
    <t>Лечение периодонтита (1 корневой) без наложения пломбировочного материала</t>
  </si>
  <si>
    <t>Лечение периодонтита (2 корневой) без наложения пломбировочного материала</t>
  </si>
  <si>
    <t xml:space="preserve">Лечение периодонтита (3 корневой) без наложения пломбировочного материала </t>
  </si>
  <si>
    <t>Местное применение реминерализующих и фторсодержащих препаратов (1 зуб)</t>
  </si>
  <si>
    <t>Медикаментозное лечение при заболеваниях слизистой оболочки рта и пародонта(аппликации, повязки)</t>
  </si>
  <si>
    <t>Наложение шва</t>
  </si>
  <si>
    <t>Лекарственный электрофорез</t>
  </si>
  <si>
    <t>Депофорез</t>
  </si>
  <si>
    <t>стоимость услуги</t>
  </si>
  <si>
    <t xml:space="preserve">% вариац (v) </t>
  </si>
  <si>
    <r>
      <t>О</t>
    </r>
    <r>
      <rPr>
        <sz val="14"/>
        <rFont val="Arial Cyr"/>
        <family val="2"/>
        <charset val="204"/>
      </rPr>
      <t>боснование начальной (максимальной) цены за единицу услуги</t>
    </r>
  </si>
  <si>
    <t>Лечение кариеса без наложения пломбировочного материала</t>
  </si>
  <si>
    <t xml:space="preserve">наложение лечебной прокладки при лечении глубокого кариеса </t>
  </si>
  <si>
    <t>№ п/п</t>
  </si>
  <si>
    <t>Пломбировочный композиционный материал химического отверждения</t>
  </si>
  <si>
    <t>Пломбировочный композиционный материал светового отверждения</t>
  </si>
  <si>
    <t>постановка анкерного штифта</t>
  </si>
  <si>
    <t>метод сопоставимых рыночных цен (анализ рынка)</t>
  </si>
  <si>
    <t>коммерческое предложение   № 2      от 09.11.2017  № 01-21-611 (вх.12077 от 09.11.2017)            Ц 2</t>
  </si>
  <si>
    <t>коммерческое предложение № 1  от 09.11.2017 № 674               (вх.№ 12264 от 15.11.2017)                            Ц 1</t>
  </si>
  <si>
    <t>коммерческое предложение № 3  от 14.11.2017 № 3-п    (вх.12263 от 15.11.2017 )                 Ц 3</t>
  </si>
  <si>
    <r>
      <rPr>
        <b/>
        <sz val="11"/>
        <color indexed="8"/>
        <rFont val="Times New Roman"/>
        <family val="1"/>
        <charset val="204"/>
      </rPr>
      <t xml:space="preserve">Общая начальная (максимальная) цена услуг составляет 22 386,37 рублей.Начальная (максимальная) цена контракта составляет 1 399 075,00 рублей (определяется в соответствии с лимитами бюджетных обязательств выделенными, Заказчику).           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</si>
</sst>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04"/>
    </font>
    <font>
      <sz val="11"/>
      <name val="Arial Cyr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Calibri"/>
      <family val="2"/>
      <charset val="204"/>
    </font>
    <font>
      <sz val="10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7" fillId="0" borderId="0" xfId="0" applyNumberFormat="1" applyFont="1"/>
    <xf numFmtId="2" fontId="0" fillId="0" borderId="0" xfId="0" applyNumberFormat="1"/>
    <xf numFmtId="2" fontId="7" fillId="0" borderId="1" xfId="0" applyNumberFormat="1" applyFont="1" applyBorder="1"/>
    <xf numFmtId="0" fontId="7" fillId="0" borderId="0" xfId="0" applyFont="1"/>
    <xf numFmtId="2" fontId="7" fillId="0" borderId="2" xfId="0" applyNumberFormat="1" applyFont="1" applyBorder="1"/>
    <xf numFmtId="0" fontId="0" fillId="0" borderId="0" xfId="0" applyBorder="1"/>
    <xf numFmtId="0" fontId="0" fillId="0" borderId="3" xfId="0" applyBorder="1"/>
    <xf numFmtId="0" fontId="0" fillId="0" borderId="0" xfId="0" applyAlignment="1">
      <alignment wrapText="1"/>
    </xf>
    <xf numFmtId="0" fontId="0" fillId="0" borderId="0" xfId="0" applyAlignment="1">
      <alignment vertical="justify"/>
    </xf>
    <xf numFmtId="0" fontId="0" fillId="0" borderId="0" xfId="0" applyFont="1" applyBorder="1" applyAlignment="1">
      <alignment wrapText="1"/>
    </xf>
    <xf numFmtId="2" fontId="7" fillId="0" borderId="0" xfId="0" applyNumberFormat="1" applyFont="1" applyBorder="1"/>
    <xf numFmtId="2" fontId="0" fillId="0" borderId="0" xfId="0" applyNumberFormat="1" applyFont="1" applyBorder="1"/>
    <xf numFmtId="0" fontId="0" fillId="0" borderId="4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Font="1" applyFill="1" applyBorder="1"/>
    <xf numFmtId="0" fontId="0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2" fontId="7" fillId="0" borderId="5" xfId="0" applyNumberFormat="1" applyFont="1" applyBorder="1"/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2" fontId="7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justify" wrapText="1"/>
    </xf>
    <xf numFmtId="2" fontId="7" fillId="0" borderId="1" xfId="0" applyNumberFormat="1" applyFont="1" applyBorder="1" applyAlignment="1">
      <alignment wrapText="1"/>
    </xf>
    <xf numFmtId="2" fontId="7" fillId="0" borderId="2" xfId="0" applyNumberFormat="1" applyFont="1" applyBorder="1" applyAlignment="1">
      <alignment wrapText="1"/>
    </xf>
    <xf numFmtId="2" fontId="7" fillId="0" borderId="4" xfId="0" applyNumberFormat="1" applyFont="1" applyBorder="1" applyAlignment="1">
      <alignment wrapText="1"/>
    </xf>
    <xf numFmtId="2" fontId="0" fillId="0" borderId="4" xfId="0" applyNumberFormat="1" applyFont="1" applyBorder="1" applyAlignment="1">
      <alignment wrapText="1"/>
    </xf>
    <xf numFmtId="14" fontId="8" fillId="0" borderId="1" xfId="0" applyNumberFormat="1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vertical="justify" wrapText="1"/>
    </xf>
    <xf numFmtId="2" fontId="8" fillId="0" borderId="1" xfId="0" applyNumberFormat="1" applyFont="1" applyBorder="1" applyAlignment="1">
      <alignment vertical="justify" wrapText="1"/>
    </xf>
    <xf numFmtId="2" fontId="8" fillId="0" borderId="1" xfId="0" applyNumberFormat="1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2" fontId="10" fillId="0" borderId="4" xfId="0" applyNumberFormat="1" applyFont="1" applyBorder="1" applyAlignment="1">
      <alignment wrapText="1"/>
    </xf>
    <xf numFmtId="2" fontId="8" fillId="0" borderId="4" xfId="0" applyNumberFormat="1" applyFont="1" applyBorder="1" applyAlignment="1">
      <alignment wrapText="1"/>
    </xf>
    <xf numFmtId="2" fontId="8" fillId="0" borderId="6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vertical="justify"/>
    </xf>
    <xf numFmtId="0" fontId="0" fillId="0" borderId="1" xfId="0" applyBorder="1"/>
    <xf numFmtId="0" fontId="0" fillId="0" borderId="6" xfId="0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4" fillId="0" borderId="1" xfId="0" applyFont="1" applyBorder="1"/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14" fontId="8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2" fontId="7" fillId="0" borderId="5" xfId="0" applyNumberFormat="1" applyFont="1" applyBorder="1" applyAlignment="1">
      <alignment horizontal="center" wrapText="1"/>
    </xf>
    <xf numFmtId="2" fontId="7" fillId="0" borderId="4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0" borderId="0" xfId="0" applyAlignment="1"/>
    <xf numFmtId="2" fontId="0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tabSelected="1" topLeftCell="A26" zoomScaleNormal="100" workbookViewId="0">
      <selection activeCell="B36" sqref="B36:K36"/>
    </sheetView>
  </sheetViews>
  <sheetFormatPr defaultColWidth="8.85546875" defaultRowHeight="15" x14ac:dyDescent="0.25"/>
  <cols>
    <col min="1" max="1" width="9.140625" customWidth="1"/>
    <col min="2" max="2" width="24.85546875" customWidth="1"/>
    <col min="3" max="3" width="18.5703125" style="8" customWidth="1"/>
    <col min="4" max="4" width="18.28515625" style="8" customWidth="1"/>
    <col min="5" max="5" width="19.28515625" style="8" customWidth="1"/>
    <col min="6" max="6" width="9.28515625" style="1" customWidth="1"/>
    <col min="7" max="7" width="13.28515625" style="2" customWidth="1"/>
    <col min="8" max="8" width="14.28515625" style="2" customWidth="1"/>
    <col min="9" max="9" width="9.28515625" style="2" customWidth="1"/>
    <col min="10" max="10" width="10.5703125" style="2" customWidth="1"/>
    <col min="11" max="11" width="17.28515625" customWidth="1"/>
    <col min="12" max="12" width="0.140625" customWidth="1"/>
    <col min="13" max="13" width="8.85546875" hidden="1" customWidth="1"/>
    <col min="14" max="14" width="0.140625" hidden="1" customWidth="1"/>
  </cols>
  <sheetData>
    <row r="1" spans="1:38" x14ac:dyDescent="0.25">
      <c r="B1" s="8"/>
      <c r="F1" s="21"/>
      <c r="G1" s="22"/>
      <c r="H1" s="22"/>
      <c r="I1" s="22"/>
      <c r="J1" s="22"/>
      <c r="K1" s="8"/>
      <c r="L1" s="8"/>
    </row>
    <row r="2" spans="1:38" ht="15.75" x14ac:dyDescent="0.25">
      <c r="B2" s="58" t="s">
        <v>33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38" x14ac:dyDescent="0.25">
      <c r="B3" s="23"/>
      <c r="C3" s="55" t="s">
        <v>8</v>
      </c>
      <c r="D3" s="55"/>
      <c r="E3" s="55"/>
      <c r="F3" s="56"/>
      <c r="G3" s="57"/>
      <c r="H3" s="57"/>
      <c r="I3" s="57"/>
      <c r="J3" s="57"/>
      <c r="K3" s="57"/>
      <c r="L3" s="8"/>
    </row>
    <row r="4" spans="1:38" s="9" customFormat="1" ht="111" customHeight="1" x14ac:dyDescent="0.25">
      <c r="A4" s="42" t="s">
        <v>36</v>
      </c>
      <c r="B4" s="41" t="s">
        <v>7</v>
      </c>
      <c r="C4" s="29" t="s">
        <v>42</v>
      </c>
      <c r="D4" s="54" t="s">
        <v>41</v>
      </c>
      <c r="E4" s="54" t="s">
        <v>43</v>
      </c>
      <c r="F4" s="30" t="s">
        <v>0</v>
      </c>
      <c r="G4" s="31" t="s">
        <v>1</v>
      </c>
      <c r="H4" s="31" t="s">
        <v>2</v>
      </c>
      <c r="I4" s="31" t="s">
        <v>3</v>
      </c>
      <c r="J4" s="31" t="s">
        <v>32</v>
      </c>
      <c r="K4" s="32" t="s">
        <v>31</v>
      </c>
      <c r="L4" s="24"/>
    </row>
    <row r="5" spans="1:38" ht="45" x14ac:dyDescent="0.25">
      <c r="A5" s="47">
        <v>1</v>
      </c>
      <c r="B5" s="48" t="s">
        <v>10</v>
      </c>
      <c r="C5" s="40">
        <v>220</v>
      </c>
      <c r="D5" s="40">
        <v>230</v>
      </c>
      <c r="E5" s="40">
        <v>300</v>
      </c>
      <c r="F5" s="63">
        <f t="shared" ref="F5:F32" si="0">ROUND((C5+D5+E5)/3,2)</f>
        <v>250</v>
      </c>
      <c r="G5" s="37">
        <f>(C5-F5)*(C5-F5)+(D5-F5)*(D5-F5)+(E5-F5)*(E5-F5)</f>
        <v>3800</v>
      </c>
      <c r="H5" s="37">
        <f>G5/2</f>
        <v>1900</v>
      </c>
      <c r="I5" s="37">
        <f>SQRT(H5)</f>
        <v>43.588989435406738</v>
      </c>
      <c r="J5" s="37">
        <f>I5/F5*100</f>
        <v>17.435595774162696</v>
      </c>
      <c r="K5" s="63">
        <f>F5</f>
        <v>250</v>
      </c>
      <c r="L5" s="8"/>
    </row>
    <row r="6" spans="1:38" ht="30" x14ac:dyDescent="0.25">
      <c r="A6" s="47">
        <v>2</v>
      </c>
      <c r="B6" s="49" t="s">
        <v>16</v>
      </c>
      <c r="C6" s="40">
        <v>360</v>
      </c>
      <c r="D6" s="40">
        <v>240</v>
      </c>
      <c r="E6" s="40">
        <v>270</v>
      </c>
      <c r="F6" s="63">
        <f t="shared" si="0"/>
        <v>290</v>
      </c>
      <c r="G6" s="37">
        <f t="shared" ref="G6:G11" si="1">(C6-F6)*(C6-F6)+(D6-F6)*(D6-F6)+(E6-F6)*(E6-F6)</f>
        <v>7800</v>
      </c>
      <c r="H6" s="37">
        <f t="shared" ref="H6:H29" si="2">G6/2</f>
        <v>3900</v>
      </c>
      <c r="I6" s="37">
        <f t="shared" ref="I6:I29" si="3">SQRT(H6)</f>
        <v>62.44997998398398</v>
      </c>
      <c r="J6" s="37">
        <f t="shared" ref="J6:J29" si="4">I6/F6*100</f>
        <v>21.534475856546202</v>
      </c>
      <c r="K6" s="63">
        <f t="shared" ref="K6:K32" si="5">F6</f>
        <v>290</v>
      </c>
      <c r="L6" s="8"/>
    </row>
    <row r="7" spans="1:38" ht="30" x14ac:dyDescent="0.25">
      <c r="A7" s="47">
        <v>3</v>
      </c>
      <c r="B7" s="49" t="s">
        <v>19</v>
      </c>
      <c r="C7" s="40">
        <v>120</v>
      </c>
      <c r="D7" s="40">
        <v>150</v>
      </c>
      <c r="E7" s="49">
        <v>170</v>
      </c>
      <c r="F7" s="63">
        <f t="shared" si="0"/>
        <v>146.66999999999999</v>
      </c>
      <c r="G7" s="37">
        <f t="shared" si="1"/>
        <v>1266.6667</v>
      </c>
      <c r="H7" s="37">
        <f t="shared" si="2"/>
        <v>633.33335</v>
      </c>
      <c r="I7" s="37">
        <f t="shared" si="3"/>
        <v>25.166115115368921</v>
      </c>
      <c r="J7" s="37">
        <f t="shared" si="4"/>
        <v>17.158324889458594</v>
      </c>
      <c r="K7" s="63">
        <f t="shared" si="5"/>
        <v>146.66999999999999</v>
      </c>
      <c r="L7" s="8"/>
    </row>
    <row r="8" spans="1:38" ht="60" x14ac:dyDescent="0.25">
      <c r="A8" s="43">
        <v>4</v>
      </c>
      <c r="B8" s="39" t="s">
        <v>17</v>
      </c>
      <c r="C8" s="40">
        <v>165</v>
      </c>
      <c r="D8" s="16">
        <v>100</v>
      </c>
      <c r="E8" s="16">
        <v>200</v>
      </c>
      <c r="F8" s="63">
        <f t="shared" si="0"/>
        <v>155</v>
      </c>
      <c r="G8" s="37">
        <f t="shared" si="1"/>
        <v>5150</v>
      </c>
      <c r="H8" s="38">
        <f t="shared" si="2"/>
        <v>2575</v>
      </c>
      <c r="I8" s="38">
        <f t="shared" si="3"/>
        <v>50.744457825461097</v>
      </c>
      <c r="J8" s="38">
        <f t="shared" si="4"/>
        <v>32.73835988739426</v>
      </c>
      <c r="K8" s="63">
        <f t="shared" si="5"/>
        <v>155</v>
      </c>
      <c r="L8" s="8"/>
    </row>
    <row r="9" spans="1:38" s="6" customFormat="1" x14ac:dyDescent="0.25">
      <c r="A9" s="43">
        <v>5</v>
      </c>
      <c r="B9" s="39" t="s">
        <v>12</v>
      </c>
      <c r="C9" s="16">
        <v>132</v>
      </c>
      <c r="D9" s="16">
        <v>115</v>
      </c>
      <c r="E9" s="16">
        <v>100</v>
      </c>
      <c r="F9" s="63">
        <f t="shared" si="0"/>
        <v>115.67</v>
      </c>
      <c r="G9" s="37">
        <f t="shared" si="1"/>
        <v>512.66669999999999</v>
      </c>
      <c r="H9" s="38">
        <f t="shared" si="2"/>
        <v>256.33335</v>
      </c>
      <c r="I9" s="38">
        <f t="shared" si="3"/>
        <v>16.010413798525008</v>
      </c>
      <c r="J9" s="38">
        <f t="shared" si="4"/>
        <v>13.84145742070114</v>
      </c>
      <c r="K9" s="63">
        <f t="shared" si="5"/>
        <v>115.67</v>
      </c>
      <c r="L9" s="25"/>
      <c r="M9" s="3"/>
      <c r="N9" s="3"/>
    </row>
    <row r="10" spans="1:38" s="7" customFormat="1" x14ac:dyDescent="0.25">
      <c r="A10" s="47">
        <v>6</v>
      </c>
      <c r="B10" s="50" t="s">
        <v>13</v>
      </c>
      <c r="C10" s="40">
        <v>175</v>
      </c>
      <c r="D10" s="40">
        <v>200</v>
      </c>
      <c r="E10" s="40">
        <v>150</v>
      </c>
      <c r="F10" s="63">
        <f t="shared" si="0"/>
        <v>175</v>
      </c>
      <c r="G10" s="37">
        <f t="shared" si="1"/>
        <v>1250</v>
      </c>
      <c r="H10" s="37">
        <f t="shared" si="2"/>
        <v>625</v>
      </c>
      <c r="I10" s="37">
        <f t="shared" si="3"/>
        <v>25</v>
      </c>
      <c r="J10" s="37">
        <f t="shared" si="4"/>
        <v>14.285714285714285</v>
      </c>
      <c r="K10" s="63">
        <f t="shared" si="5"/>
        <v>175</v>
      </c>
      <c r="L10" s="25"/>
      <c r="M10" s="3"/>
      <c r="N10" s="1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6" customFormat="1" x14ac:dyDescent="0.25">
      <c r="A11" s="47">
        <v>7</v>
      </c>
      <c r="B11" s="50" t="s">
        <v>18</v>
      </c>
      <c r="C11" s="40">
        <v>72</v>
      </c>
      <c r="D11" s="40">
        <v>102</v>
      </c>
      <c r="E11" s="40">
        <v>100</v>
      </c>
      <c r="F11" s="63">
        <f t="shared" si="0"/>
        <v>91.33</v>
      </c>
      <c r="G11" s="37">
        <f t="shared" si="1"/>
        <v>562.66669999999999</v>
      </c>
      <c r="H11" s="37">
        <f t="shared" si="2"/>
        <v>281.33335</v>
      </c>
      <c r="I11" s="37">
        <f t="shared" si="3"/>
        <v>16.772994664042553</v>
      </c>
      <c r="J11" s="37">
        <f t="shared" si="4"/>
        <v>18.365262962928451</v>
      </c>
      <c r="K11" s="63">
        <f t="shared" si="5"/>
        <v>91.33</v>
      </c>
      <c r="L11" s="26"/>
      <c r="M11" s="5"/>
      <c r="N11" s="5"/>
    </row>
    <row r="12" spans="1:38" s="6" customFormat="1" ht="63.75" customHeight="1" x14ac:dyDescent="0.25">
      <c r="A12" s="47">
        <v>8</v>
      </c>
      <c r="B12" s="50" t="s">
        <v>37</v>
      </c>
      <c r="C12" s="40">
        <v>535</v>
      </c>
      <c r="D12" s="40">
        <v>600</v>
      </c>
      <c r="E12" s="40">
        <v>700</v>
      </c>
      <c r="F12" s="63">
        <f t="shared" si="0"/>
        <v>611.66999999999996</v>
      </c>
      <c r="G12" s="37">
        <f t="shared" ref="G12:G29" si="6">(C12-F12)*(C12-F12)+(D12-F12)*(D12-F12)+(E12-F12)*(E12-F12)</f>
        <v>13816.666700000002</v>
      </c>
      <c r="H12" s="37">
        <f t="shared" si="2"/>
        <v>6908.3333500000008</v>
      </c>
      <c r="I12" s="37">
        <f t="shared" si="3"/>
        <v>83.116384365538906</v>
      </c>
      <c r="J12" s="37">
        <f t="shared" si="4"/>
        <v>13.588435654117239</v>
      </c>
      <c r="K12" s="63">
        <f t="shared" si="5"/>
        <v>611.66999999999996</v>
      </c>
      <c r="L12" s="26"/>
      <c r="M12" s="5"/>
      <c r="N12" s="5"/>
    </row>
    <row r="13" spans="1:38" s="6" customFormat="1" ht="68.25" customHeight="1" x14ac:dyDescent="0.25">
      <c r="A13" s="47">
        <v>9</v>
      </c>
      <c r="B13" s="48" t="s">
        <v>38</v>
      </c>
      <c r="C13" s="40">
        <v>1200</v>
      </c>
      <c r="D13" s="40">
        <v>1686</v>
      </c>
      <c r="E13" s="40">
        <v>1700</v>
      </c>
      <c r="F13" s="63">
        <f t="shared" si="0"/>
        <v>1528.67</v>
      </c>
      <c r="G13" s="37">
        <f t="shared" si="6"/>
        <v>162130.6667</v>
      </c>
      <c r="H13" s="37">
        <f t="shared" si="2"/>
        <v>81065.333350000001</v>
      </c>
      <c r="I13" s="37">
        <f t="shared" si="3"/>
        <v>284.71974527594676</v>
      </c>
      <c r="J13" s="37">
        <f t="shared" si="4"/>
        <v>18.625324319568431</v>
      </c>
      <c r="K13" s="63">
        <f t="shared" si="5"/>
        <v>1528.67</v>
      </c>
      <c r="L13" s="26"/>
      <c r="M13" s="5"/>
      <c r="N13" s="5"/>
    </row>
    <row r="14" spans="1:38" s="6" customFormat="1" ht="63.75" customHeight="1" x14ac:dyDescent="0.25">
      <c r="A14" s="47">
        <v>10</v>
      </c>
      <c r="B14" s="49" t="s">
        <v>35</v>
      </c>
      <c r="C14" s="40">
        <v>490</v>
      </c>
      <c r="D14" s="49">
        <v>290</v>
      </c>
      <c r="E14" s="49">
        <v>400</v>
      </c>
      <c r="F14" s="63">
        <f t="shared" si="0"/>
        <v>393.33</v>
      </c>
      <c r="G14" s="37">
        <f t="shared" si="6"/>
        <v>20066.666699999998</v>
      </c>
      <c r="H14" s="37">
        <f t="shared" si="2"/>
        <v>10033.333349999999</v>
      </c>
      <c r="I14" s="37">
        <f t="shared" si="3"/>
        <v>100.16652809197291</v>
      </c>
      <c r="J14" s="37">
        <f t="shared" si="4"/>
        <v>25.466282280012436</v>
      </c>
      <c r="K14" s="63">
        <f t="shared" si="5"/>
        <v>393.33</v>
      </c>
      <c r="L14" s="26"/>
      <c r="M14" s="5"/>
      <c r="N14" s="5"/>
      <c r="P14" s="17"/>
    </row>
    <row r="15" spans="1:38" s="6" customFormat="1" ht="64.5" customHeight="1" x14ac:dyDescent="0.25">
      <c r="A15" s="47">
        <v>11</v>
      </c>
      <c r="B15" s="49" t="s">
        <v>34</v>
      </c>
      <c r="C15" s="40">
        <v>500</v>
      </c>
      <c r="D15" s="40">
        <v>268</v>
      </c>
      <c r="E15" s="40">
        <v>500</v>
      </c>
      <c r="F15" s="63">
        <f t="shared" si="0"/>
        <v>422.67</v>
      </c>
      <c r="G15" s="37">
        <f t="shared" si="6"/>
        <v>35882.666700000002</v>
      </c>
      <c r="H15" s="37">
        <f t="shared" si="2"/>
        <v>17941.333350000001</v>
      </c>
      <c r="I15" s="37">
        <f t="shared" si="3"/>
        <v>133.94526251420766</v>
      </c>
      <c r="J15" s="37">
        <f t="shared" si="4"/>
        <v>31.690269599027054</v>
      </c>
      <c r="K15" s="63">
        <f t="shared" si="5"/>
        <v>422.67</v>
      </c>
      <c r="L15" s="26"/>
      <c r="M15" s="5"/>
      <c r="N15" s="5"/>
    </row>
    <row r="16" spans="1:38" s="6" customFormat="1" ht="43.5" customHeight="1" x14ac:dyDescent="0.25">
      <c r="A16" s="47">
        <v>12</v>
      </c>
      <c r="B16" s="49" t="s">
        <v>39</v>
      </c>
      <c r="C16" s="40">
        <v>500</v>
      </c>
      <c r="D16" s="40">
        <v>710</v>
      </c>
      <c r="E16" s="40">
        <v>650</v>
      </c>
      <c r="F16" s="63">
        <f t="shared" si="0"/>
        <v>620</v>
      </c>
      <c r="G16" s="37">
        <f>(C16-F16)*(C16-F16)+(D16-F16)*(D16-F16)+(E16-F16)*(E16-F16)</f>
        <v>23400</v>
      </c>
      <c r="H16" s="37">
        <f>G16/2</f>
        <v>11700</v>
      </c>
      <c r="I16" s="37">
        <f>SQRT(H16)</f>
        <v>108.16653826391968</v>
      </c>
      <c r="J16" s="37">
        <f>I16/F16*100</f>
        <v>17.446215849019303</v>
      </c>
      <c r="K16" s="63">
        <f t="shared" si="5"/>
        <v>620</v>
      </c>
      <c r="L16" s="26"/>
      <c r="M16" s="5"/>
      <c r="N16" s="5"/>
    </row>
    <row r="17" spans="1:14" ht="63.75" customHeight="1" x14ac:dyDescent="0.25">
      <c r="A17" s="47">
        <v>13</v>
      </c>
      <c r="B17" s="49" t="s">
        <v>22</v>
      </c>
      <c r="C17" s="40">
        <v>1520</v>
      </c>
      <c r="D17" s="40">
        <v>1567</v>
      </c>
      <c r="E17" s="40">
        <v>1550</v>
      </c>
      <c r="F17" s="63">
        <f t="shared" si="0"/>
        <v>1545.67</v>
      </c>
      <c r="G17" s="37">
        <f t="shared" si="6"/>
        <v>1132.6667</v>
      </c>
      <c r="H17" s="37">
        <f t="shared" si="2"/>
        <v>566.33335</v>
      </c>
      <c r="I17" s="37">
        <f t="shared" si="3"/>
        <v>23.797759348308404</v>
      </c>
      <c r="J17" s="37">
        <f t="shared" si="4"/>
        <v>1.5396403726738828</v>
      </c>
      <c r="K17" s="63">
        <f t="shared" si="5"/>
        <v>1545.67</v>
      </c>
      <c r="L17" s="26"/>
      <c r="M17" s="5"/>
      <c r="N17" s="5"/>
    </row>
    <row r="18" spans="1:14" ht="75" x14ac:dyDescent="0.25">
      <c r="A18" s="47">
        <v>14</v>
      </c>
      <c r="B18" s="49" t="s">
        <v>21</v>
      </c>
      <c r="C18" s="40">
        <v>2778</v>
      </c>
      <c r="D18" s="40">
        <v>2017</v>
      </c>
      <c r="E18" s="40">
        <v>1750</v>
      </c>
      <c r="F18" s="63">
        <f t="shared" si="0"/>
        <v>2181.67</v>
      </c>
      <c r="G18" s="37">
        <f t="shared" si="6"/>
        <v>569064.66669999994</v>
      </c>
      <c r="H18" s="37">
        <f t="shared" si="2"/>
        <v>284532.33334999997</v>
      </c>
      <c r="I18" s="37">
        <f t="shared" si="3"/>
        <v>533.41572281851609</v>
      </c>
      <c r="J18" s="37">
        <f t="shared" si="4"/>
        <v>24.449881183612373</v>
      </c>
      <c r="K18" s="63">
        <f t="shared" si="5"/>
        <v>2181.67</v>
      </c>
      <c r="L18" s="25"/>
      <c r="M18" s="3"/>
      <c r="N18" s="3"/>
    </row>
    <row r="19" spans="1:14" ht="75" x14ac:dyDescent="0.25">
      <c r="A19" s="47">
        <v>15</v>
      </c>
      <c r="B19" s="51" t="s">
        <v>20</v>
      </c>
      <c r="C19" s="40">
        <v>4035</v>
      </c>
      <c r="D19" s="40">
        <v>2527</v>
      </c>
      <c r="E19" s="40">
        <v>3400</v>
      </c>
      <c r="F19" s="63">
        <f t="shared" si="0"/>
        <v>3320.67</v>
      </c>
      <c r="G19" s="37">
        <f t="shared" si="6"/>
        <v>1146472.6666999999</v>
      </c>
      <c r="H19" s="37">
        <f t="shared" si="2"/>
        <v>573236.33334999997</v>
      </c>
      <c r="I19" s="37">
        <f t="shared" si="3"/>
        <v>757.1237239381685</v>
      </c>
      <c r="J19" s="37">
        <f t="shared" si="4"/>
        <v>22.800330172470268</v>
      </c>
      <c r="K19" s="63">
        <f t="shared" si="5"/>
        <v>3320.67</v>
      </c>
      <c r="L19" s="8"/>
    </row>
    <row r="20" spans="1:14" ht="75" x14ac:dyDescent="0.25">
      <c r="A20" s="47">
        <v>16</v>
      </c>
      <c r="B20" s="52" t="s">
        <v>23</v>
      </c>
      <c r="C20" s="40">
        <v>1300</v>
      </c>
      <c r="D20" s="40">
        <v>1535</v>
      </c>
      <c r="E20" s="40">
        <v>1250</v>
      </c>
      <c r="F20" s="63">
        <f t="shared" si="0"/>
        <v>1361.67</v>
      </c>
      <c r="G20" s="37">
        <f t="shared" si="6"/>
        <v>46316.666700000002</v>
      </c>
      <c r="H20" s="37">
        <f t="shared" si="2"/>
        <v>23158.333350000001</v>
      </c>
      <c r="I20" s="37">
        <f t="shared" si="3"/>
        <v>152.17862317027317</v>
      </c>
      <c r="J20" s="37">
        <f t="shared" si="4"/>
        <v>11.175881320016829</v>
      </c>
      <c r="K20" s="63">
        <f t="shared" si="5"/>
        <v>1361.67</v>
      </c>
      <c r="L20" s="8"/>
    </row>
    <row r="21" spans="1:14" ht="75" x14ac:dyDescent="0.25">
      <c r="A21" s="47">
        <v>17</v>
      </c>
      <c r="B21" s="49" t="s">
        <v>24</v>
      </c>
      <c r="C21" s="40">
        <v>2500</v>
      </c>
      <c r="D21" s="40">
        <v>2370</v>
      </c>
      <c r="E21" s="40">
        <v>2700</v>
      </c>
      <c r="F21" s="63">
        <f t="shared" si="0"/>
        <v>2523.33</v>
      </c>
      <c r="G21" s="37">
        <f t="shared" si="6"/>
        <v>55266.666700000002</v>
      </c>
      <c r="H21" s="37">
        <f t="shared" si="2"/>
        <v>27633.333350000001</v>
      </c>
      <c r="I21" s="37">
        <f t="shared" si="3"/>
        <v>166.2327685806863</v>
      </c>
      <c r="J21" s="37">
        <f t="shared" si="4"/>
        <v>6.5878330848793576</v>
      </c>
      <c r="K21" s="63">
        <f t="shared" si="5"/>
        <v>2523.33</v>
      </c>
      <c r="L21" s="8"/>
    </row>
    <row r="22" spans="1:14" ht="75" x14ac:dyDescent="0.25">
      <c r="A22" s="47">
        <v>18</v>
      </c>
      <c r="B22" s="49" t="s">
        <v>25</v>
      </c>
      <c r="C22" s="40">
        <v>4455</v>
      </c>
      <c r="D22" s="40">
        <v>3580</v>
      </c>
      <c r="E22" s="40">
        <v>4300</v>
      </c>
      <c r="F22" s="63">
        <f t="shared" si="0"/>
        <v>4111.67</v>
      </c>
      <c r="G22" s="37">
        <f t="shared" si="6"/>
        <v>436016.66669999994</v>
      </c>
      <c r="H22" s="37">
        <f>G22/2</f>
        <v>218008.33334999997</v>
      </c>
      <c r="I22" s="37">
        <f t="shared" si="3"/>
        <v>466.91362514923463</v>
      </c>
      <c r="J22" s="37">
        <f t="shared" si="4"/>
        <v>11.355814672608323</v>
      </c>
      <c r="K22" s="63">
        <f t="shared" si="5"/>
        <v>4111.67</v>
      </c>
      <c r="L22" s="8"/>
    </row>
    <row r="23" spans="1:14" ht="45" x14ac:dyDescent="0.25">
      <c r="A23" s="47">
        <v>19</v>
      </c>
      <c r="B23" s="49" t="s">
        <v>14</v>
      </c>
      <c r="C23" s="40">
        <v>55</v>
      </c>
      <c r="D23" s="40">
        <v>40</v>
      </c>
      <c r="E23" s="40">
        <v>60</v>
      </c>
      <c r="F23" s="63">
        <f t="shared" si="0"/>
        <v>51.67</v>
      </c>
      <c r="G23" s="37">
        <f t="shared" si="6"/>
        <v>216.66670000000002</v>
      </c>
      <c r="H23" s="37">
        <f t="shared" si="2"/>
        <v>108.33335000000001</v>
      </c>
      <c r="I23" s="37">
        <f t="shared" si="3"/>
        <v>10.408330797971402</v>
      </c>
      <c r="J23" s="37">
        <f t="shared" si="4"/>
        <v>20.14385677950726</v>
      </c>
      <c r="K23" s="63">
        <f t="shared" si="5"/>
        <v>51.67</v>
      </c>
      <c r="L23" s="8"/>
    </row>
    <row r="24" spans="1:14" ht="60" x14ac:dyDescent="0.25">
      <c r="A24" s="47">
        <v>20</v>
      </c>
      <c r="B24" s="49" t="s">
        <v>26</v>
      </c>
      <c r="C24" s="40">
        <v>105</v>
      </c>
      <c r="D24" s="40">
        <v>100</v>
      </c>
      <c r="E24" s="40">
        <v>140</v>
      </c>
      <c r="F24" s="63">
        <f t="shared" si="0"/>
        <v>115</v>
      </c>
      <c r="G24" s="37">
        <f>(C24-F24)*(C24-F24)+(D24-F24)*(D24-F24)+(E24-F24)*(E24-F24)</f>
        <v>950</v>
      </c>
      <c r="H24" s="37">
        <f>G24/2</f>
        <v>475</v>
      </c>
      <c r="I24" s="37">
        <f>SQRT(H24)</f>
        <v>21.794494717703369</v>
      </c>
      <c r="J24" s="37">
        <f>I24/F24*100</f>
        <v>18.951734537133362</v>
      </c>
      <c r="K24" s="63">
        <f t="shared" si="5"/>
        <v>115</v>
      </c>
      <c r="L24" s="8"/>
    </row>
    <row r="25" spans="1:14" ht="87" customHeight="1" x14ac:dyDescent="0.25">
      <c r="A25" s="47">
        <v>21</v>
      </c>
      <c r="B25" s="49" t="s">
        <v>27</v>
      </c>
      <c r="C25" s="40">
        <v>450</v>
      </c>
      <c r="D25" s="40">
        <v>285</v>
      </c>
      <c r="E25" s="40">
        <v>260</v>
      </c>
      <c r="F25" s="63">
        <f t="shared" si="0"/>
        <v>331.67</v>
      </c>
      <c r="G25" s="37">
        <f>(C25-F25)*(C25-F25)+(D25-F25)*(D25-F25)+(E25-F25)*(E25-F25)</f>
        <v>21316.666700000002</v>
      </c>
      <c r="H25" s="37">
        <f>G25/2</f>
        <v>10658.333350000001</v>
      </c>
      <c r="I25" s="37">
        <f>SQRT(H25)</f>
        <v>103.23920452037589</v>
      </c>
      <c r="J25" s="37">
        <f>I25/F25*100</f>
        <v>31.127085512821743</v>
      </c>
      <c r="K25" s="63">
        <f t="shared" si="5"/>
        <v>331.67</v>
      </c>
      <c r="L25" s="8"/>
    </row>
    <row r="26" spans="1:14" ht="23.25" customHeight="1" x14ac:dyDescent="0.25">
      <c r="A26" s="47">
        <v>22</v>
      </c>
      <c r="B26" s="49" t="s">
        <v>4</v>
      </c>
      <c r="C26" s="40">
        <v>265</v>
      </c>
      <c r="D26" s="40">
        <v>160</v>
      </c>
      <c r="E26" s="40">
        <v>300</v>
      </c>
      <c r="F26" s="63">
        <f t="shared" si="0"/>
        <v>241.67</v>
      </c>
      <c r="G26" s="37">
        <f t="shared" si="6"/>
        <v>10616.6667</v>
      </c>
      <c r="H26" s="37">
        <f t="shared" si="2"/>
        <v>5308.3333499999999</v>
      </c>
      <c r="I26" s="37">
        <f t="shared" si="3"/>
        <v>72.858310095691891</v>
      </c>
      <c r="J26" s="37">
        <f t="shared" si="4"/>
        <v>30.147850414073694</v>
      </c>
      <c r="K26" s="63">
        <f t="shared" si="5"/>
        <v>241.67</v>
      </c>
      <c r="L26" s="8"/>
    </row>
    <row r="27" spans="1:14" ht="21.75" customHeight="1" x14ac:dyDescent="0.25">
      <c r="A27" s="47">
        <v>23</v>
      </c>
      <c r="B27" s="49" t="s">
        <v>5</v>
      </c>
      <c r="C27" s="40">
        <v>395</v>
      </c>
      <c r="D27" s="40">
        <v>240</v>
      </c>
      <c r="E27" s="40">
        <v>450</v>
      </c>
      <c r="F27" s="63">
        <f t="shared" si="0"/>
        <v>361.67</v>
      </c>
      <c r="G27" s="37">
        <f t="shared" si="6"/>
        <v>23716.666700000002</v>
      </c>
      <c r="H27" s="37">
        <f t="shared" si="2"/>
        <v>11858.333350000001</v>
      </c>
      <c r="I27" s="37">
        <f t="shared" si="3"/>
        <v>108.89597490265653</v>
      </c>
      <c r="J27" s="37">
        <f t="shared" si="4"/>
        <v>30.109208643972828</v>
      </c>
      <c r="K27" s="63">
        <f t="shared" si="5"/>
        <v>361.67</v>
      </c>
      <c r="L27" s="8"/>
      <c r="M27" s="4"/>
    </row>
    <row r="28" spans="1:14" ht="19.5" customHeight="1" x14ac:dyDescent="0.25">
      <c r="A28" s="47">
        <v>24</v>
      </c>
      <c r="B28" s="49" t="s">
        <v>28</v>
      </c>
      <c r="C28" s="40">
        <v>600</v>
      </c>
      <c r="D28" s="40">
        <v>360</v>
      </c>
      <c r="E28" s="40">
        <v>500</v>
      </c>
      <c r="F28" s="63">
        <f t="shared" si="0"/>
        <v>486.67</v>
      </c>
      <c r="G28" s="37">
        <f t="shared" si="6"/>
        <v>29066.666700000002</v>
      </c>
      <c r="H28" s="37">
        <f t="shared" si="2"/>
        <v>14533.333350000001</v>
      </c>
      <c r="I28" s="37">
        <f t="shared" si="3"/>
        <v>120.55427553595932</v>
      </c>
      <c r="J28" s="37">
        <f t="shared" si="4"/>
        <v>24.771256813849078</v>
      </c>
      <c r="K28" s="63">
        <f t="shared" si="5"/>
        <v>486.67</v>
      </c>
      <c r="L28" s="8"/>
      <c r="M28" s="4"/>
    </row>
    <row r="29" spans="1:14" ht="30" x14ac:dyDescent="0.25">
      <c r="A29" s="47">
        <v>25</v>
      </c>
      <c r="B29" s="49" t="s">
        <v>9</v>
      </c>
      <c r="C29" s="40">
        <v>230</v>
      </c>
      <c r="D29" s="40">
        <v>200</v>
      </c>
      <c r="E29" s="40">
        <v>210</v>
      </c>
      <c r="F29" s="63">
        <f t="shared" si="0"/>
        <v>213.33</v>
      </c>
      <c r="G29" s="37">
        <f t="shared" si="6"/>
        <v>466.66669999999999</v>
      </c>
      <c r="H29" s="37">
        <f t="shared" si="2"/>
        <v>233.33335</v>
      </c>
      <c r="I29" s="37">
        <f t="shared" si="3"/>
        <v>15.275252862064182</v>
      </c>
      <c r="J29" s="37">
        <f t="shared" si="4"/>
        <v>7.160386660134149</v>
      </c>
      <c r="K29" s="63">
        <f t="shared" si="5"/>
        <v>213.33</v>
      </c>
      <c r="L29" s="8"/>
      <c r="M29" s="4"/>
    </row>
    <row r="30" spans="1:14" x14ac:dyDescent="0.25">
      <c r="A30" s="47">
        <v>26</v>
      </c>
      <c r="B30" s="49" t="s">
        <v>6</v>
      </c>
      <c r="C30" s="40">
        <v>100</v>
      </c>
      <c r="D30" s="40">
        <v>160</v>
      </c>
      <c r="E30" s="40">
        <v>200</v>
      </c>
      <c r="F30" s="63">
        <f t="shared" si="0"/>
        <v>153.33000000000001</v>
      </c>
      <c r="G30" s="37">
        <f>(C30-F30)*(C30-F30)+(D30-F30)*(D30-F30)+(E30-F30)*(E30-F30)</f>
        <v>5066.6666999999998</v>
      </c>
      <c r="H30" s="37">
        <f>G30/2</f>
        <v>2533.3333499999999</v>
      </c>
      <c r="I30" s="37">
        <f>SQRT(H30)</f>
        <v>50.332229734038208</v>
      </c>
      <c r="J30" s="37">
        <f>I30/F30*100</f>
        <v>32.826080828303795</v>
      </c>
      <c r="K30" s="63">
        <f t="shared" si="5"/>
        <v>153.33000000000001</v>
      </c>
      <c r="L30" s="8"/>
      <c r="M30" s="4"/>
    </row>
    <row r="31" spans="1:14" ht="32.25" customHeight="1" x14ac:dyDescent="0.25">
      <c r="A31" s="47">
        <v>27</v>
      </c>
      <c r="B31" s="49" t="s">
        <v>29</v>
      </c>
      <c r="C31" s="40">
        <v>170</v>
      </c>
      <c r="D31" s="40">
        <v>240</v>
      </c>
      <c r="E31" s="40">
        <v>160</v>
      </c>
      <c r="F31" s="63">
        <f t="shared" si="0"/>
        <v>190</v>
      </c>
      <c r="G31" s="37">
        <f>(C31-F31)*(C31-F31)+(D31-F31)*(D31-F31)+(E31-F31)*(E31-F31)</f>
        <v>3800</v>
      </c>
      <c r="H31" s="37">
        <f>G31/2</f>
        <v>1900</v>
      </c>
      <c r="I31" s="37">
        <f>SQRT(H31)</f>
        <v>43.588989435406738</v>
      </c>
      <c r="J31" s="37">
        <f>I31/F31*100</f>
        <v>22.941573387056177</v>
      </c>
      <c r="K31" s="63">
        <f t="shared" si="5"/>
        <v>190</v>
      </c>
      <c r="L31" s="8"/>
      <c r="M31" s="4"/>
    </row>
    <row r="32" spans="1:14" x14ac:dyDescent="0.25">
      <c r="A32" s="47">
        <v>28</v>
      </c>
      <c r="B32" s="49" t="s">
        <v>30</v>
      </c>
      <c r="C32" s="40">
        <v>320</v>
      </c>
      <c r="D32" s="40">
        <v>520</v>
      </c>
      <c r="E32" s="40">
        <v>350</v>
      </c>
      <c r="F32" s="63">
        <f t="shared" si="0"/>
        <v>396.67</v>
      </c>
      <c r="G32" s="37">
        <f>(C32-F32)*(C32-F32)+(D32-F32)*(D32-F32)+(E32-F32)*(E32-F32)</f>
        <v>23266.666700000002</v>
      </c>
      <c r="H32" s="37">
        <f>G32/2</f>
        <v>11633.333350000001</v>
      </c>
      <c r="I32" s="37">
        <f>SQRT(H32)</f>
        <v>107.8579313263517</v>
      </c>
      <c r="J32" s="37">
        <f>I32/F32*100</f>
        <v>27.19084662978085</v>
      </c>
      <c r="K32" s="63">
        <f t="shared" si="5"/>
        <v>396.67</v>
      </c>
      <c r="L32" s="8"/>
      <c r="M32" s="4"/>
    </row>
    <row r="33" spans="1:12" ht="21.75" customHeight="1" x14ac:dyDescent="0.25">
      <c r="A33" s="43"/>
      <c r="B33" s="33" t="s">
        <v>11</v>
      </c>
      <c r="C33" s="46"/>
      <c r="D33" s="33"/>
      <c r="E33" s="33"/>
      <c r="F33" s="34"/>
      <c r="G33" s="35"/>
      <c r="H33" s="35"/>
      <c r="I33" s="35"/>
      <c r="J33" s="36"/>
      <c r="K33" s="53">
        <f>SUM(K5:K32)</f>
        <v>22386.369999999992</v>
      </c>
      <c r="L33" s="8"/>
    </row>
    <row r="34" spans="1:12" ht="24.75" customHeight="1" x14ac:dyDescent="0.25">
      <c r="A34" s="43"/>
      <c r="B34" s="45" t="s">
        <v>15</v>
      </c>
      <c r="C34" s="16">
        <v>3</v>
      </c>
      <c r="D34" s="13"/>
      <c r="E34" s="13"/>
      <c r="F34" s="27"/>
      <c r="G34" s="28"/>
      <c r="H34" s="28"/>
      <c r="I34" s="28"/>
      <c r="J34" s="28"/>
      <c r="K34" s="44"/>
      <c r="L34" s="8"/>
    </row>
    <row r="35" spans="1:12" ht="15.75" x14ac:dyDescent="0.25">
      <c r="B35" s="14"/>
      <c r="C35" s="10"/>
      <c r="D35" s="10"/>
      <c r="E35" s="10"/>
      <c r="F35" s="11"/>
      <c r="G35" s="12"/>
      <c r="H35" s="12"/>
      <c r="I35" s="12"/>
      <c r="J35" s="12"/>
      <c r="K35" s="15"/>
    </row>
    <row r="36" spans="1:12" ht="63" customHeight="1" x14ac:dyDescent="0.25">
      <c r="B36" s="64" t="s">
        <v>44</v>
      </c>
      <c r="C36" s="60"/>
      <c r="D36" s="60"/>
      <c r="E36" s="60"/>
      <c r="F36" s="60"/>
      <c r="G36" s="60"/>
      <c r="H36" s="60"/>
      <c r="I36" s="60"/>
      <c r="J36" s="60"/>
      <c r="K36" s="60"/>
    </row>
    <row r="37" spans="1:12" x14ac:dyDescent="0.25">
      <c r="B37" s="61" t="s">
        <v>40</v>
      </c>
      <c r="C37" s="62"/>
      <c r="D37" s="62"/>
      <c r="E37" s="62"/>
    </row>
    <row r="38" spans="1:12" ht="15.75" x14ac:dyDescent="0.25">
      <c r="B38" s="19"/>
    </row>
    <row r="39" spans="1:12" ht="15.75" x14ac:dyDescent="0.25">
      <c r="B39" s="19"/>
    </row>
    <row r="40" spans="1:12" ht="15.75" x14ac:dyDescent="0.25">
      <c r="B40" s="19"/>
    </row>
    <row r="41" spans="1:12" ht="15.75" x14ac:dyDescent="0.25">
      <c r="B41" s="20"/>
    </row>
  </sheetData>
  <mergeCells count="5">
    <mergeCell ref="C3:E3"/>
    <mergeCell ref="F3:K3"/>
    <mergeCell ref="B2:L2"/>
    <mergeCell ref="B36:K36"/>
    <mergeCell ref="B37:E37"/>
  </mergeCells>
  <pageMargins left="0.98425196850393704" right="0.98425196850393704" top="0.98425196850393704" bottom="0.98425196850393704" header="0.51181102362204722" footer="0.51181102362204722"/>
  <pageSetup paperSize="9" scale="45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Пономаренко Е.В.</dc:creator>
  <cp:lastModifiedBy>Пономаренко Е.В.</cp:lastModifiedBy>
  <cp:revision>0</cp:revision>
  <cp:lastPrinted>2017-12-18T11:27:03Z</cp:lastPrinted>
  <dcterms:created xsi:type="dcterms:W3CDTF">2015-02-04T07:06:30Z</dcterms:created>
  <dcterms:modified xsi:type="dcterms:W3CDTF">2018-03-07T06:02:27Z</dcterms:modified>
</cp:coreProperties>
</file>