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000" yWindow="15" windowWidth="11325" windowHeight="10440" tabRatio="366"/>
  </bookViews>
  <sheets>
    <sheet name="расчет" sheetId="4" r:id="rId1"/>
    <sheet name="Лист1" sheetId="5" r:id="rId2"/>
    <sheet name="Лист2" sheetId="6" r:id="rId3"/>
    <sheet name="Лист3" sheetId="7" r:id="rId4"/>
  </sheets>
  <calcPr calcId="145621" refMode="R1C1"/>
</workbook>
</file>

<file path=xl/calcChain.xml><?xml version="1.0" encoding="utf-8"?>
<calcChain xmlns="http://schemas.openxmlformats.org/spreadsheetml/2006/main">
  <c r="F49" i="4" l="1"/>
  <c r="G49" i="4" s="1"/>
  <c r="F51" i="4"/>
  <c r="G51" i="4" s="1"/>
  <c r="H51" i="4" l="1"/>
  <c r="I51" i="4"/>
  <c r="I49" i="4"/>
  <c r="H49" i="4"/>
  <c r="F39" i="4"/>
  <c r="G39" i="4" s="1"/>
  <c r="F41" i="4"/>
  <c r="G41" i="4" s="1"/>
  <c r="F43" i="4"/>
  <c r="G43" i="4" s="1"/>
  <c r="F45" i="4"/>
  <c r="G45" i="4" s="1"/>
  <c r="F47" i="4"/>
  <c r="G47" i="4" s="1"/>
  <c r="F53" i="4"/>
  <c r="G53" i="4" s="1"/>
  <c r="K51" i="4" l="1"/>
  <c r="J51" i="4"/>
  <c r="K49" i="4"/>
  <c r="J49" i="4"/>
  <c r="I53" i="4"/>
  <c r="H53" i="4"/>
  <c r="H45" i="4"/>
  <c r="I45" i="4"/>
  <c r="I41" i="4"/>
  <c r="H41" i="4"/>
  <c r="H47" i="4"/>
  <c r="I47" i="4"/>
  <c r="H43" i="4"/>
  <c r="I43" i="4"/>
  <c r="H39" i="4"/>
  <c r="I39" i="4"/>
  <c r="K39" i="4" l="1"/>
  <c r="J39" i="4"/>
  <c r="J43" i="4"/>
  <c r="K43" i="4"/>
  <c r="K47" i="4"/>
  <c r="J47" i="4"/>
  <c r="J45" i="4"/>
  <c r="K45" i="4"/>
  <c r="K41" i="4"/>
  <c r="J41" i="4"/>
  <c r="K53" i="4"/>
  <c r="J53" i="4"/>
  <c r="F19" i="4" l="1"/>
  <c r="G19" i="4" s="1"/>
  <c r="F21" i="4"/>
  <c r="G21" i="4" s="1"/>
  <c r="F23" i="4"/>
  <c r="G23" i="4" s="1"/>
  <c r="F25" i="4"/>
  <c r="G25" i="4" s="1"/>
  <c r="F27" i="4"/>
  <c r="G27" i="4" s="1"/>
  <c r="F29" i="4"/>
  <c r="G29" i="4" s="1"/>
  <c r="F31" i="4"/>
  <c r="G31" i="4" s="1"/>
  <c r="F33" i="4"/>
  <c r="G33" i="4" s="1"/>
  <c r="F35" i="4"/>
  <c r="G35" i="4" s="1"/>
  <c r="I29" i="4" l="1"/>
  <c r="H29" i="4"/>
  <c r="H25" i="4"/>
  <c r="I25" i="4"/>
  <c r="I21" i="4"/>
  <c r="H21" i="4"/>
  <c r="I27" i="4"/>
  <c r="H27" i="4"/>
  <c r="H23" i="4"/>
  <c r="I23" i="4"/>
  <c r="I19" i="4"/>
  <c r="H19" i="4"/>
  <c r="I33" i="4"/>
  <c r="H33" i="4"/>
  <c r="H35" i="4"/>
  <c r="I35" i="4"/>
  <c r="I31" i="4"/>
  <c r="H31" i="4"/>
  <c r="F9" i="4"/>
  <c r="G9" i="4" s="1"/>
  <c r="F11" i="4"/>
  <c r="G11" i="4" s="1"/>
  <c r="F13" i="4"/>
  <c r="G13" i="4" s="1"/>
  <c r="F15" i="4"/>
  <c r="G15" i="4" s="1"/>
  <c r="F17" i="4"/>
  <c r="G17" i="4" s="1"/>
  <c r="F37" i="4"/>
  <c r="G37" i="4" s="1"/>
  <c r="J23" i="4" l="1"/>
  <c r="K23" i="4"/>
  <c r="J25" i="4"/>
  <c r="K25" i="4"/>
  <c r="K19" i="4"/>
  <c r="J19" i="4"/>
  <c r="K27" i="4"/>
  <c r="J27" i="4"/>
  <c r="J21" i="4"/>
  <c r="K21" i="4"/>
  <c r="K29" i="4"/>
  <c r="J29" i="4"/>
  <c r="J35" i="4"/>
  <c r="K35" i="4"/>
  <c r="K31" i="4"/>
  <c r="J31" i="4"/>
  <c r="J33" i="4"/>
  <c r="K33" i="4"/>
  <c r="I37" i="4"/>
  <c r="H37" i="4"/>
  <c r="H15" i="4"/>
  <c r="I15" i="4"/>
  <c r="H11" i="4"/>
  <c r="I11" i="4"/>
  <c r="I17" i="4"/>
  <c r="H17" i="4"/>
  <c r="I13" i="4"/>
  <c r="H13" i="4"/>
  <c r="I9" i="4"/>
  <c r="H9" i="4"/>
  <c r="J15" i="4" l="1"/>
  <c r="K15" i="4"/>
  <c r="J11" i="4"/>
  <c r="K11" i="4"/>
  <c r="K9" i="4"/>
  <c r="J9" i="4"/>
  <c r="K13" i="4"/>
  <c r="J13" i="4"/>
  <c r="J17" i="4"/>
  <c r="K17" i="4"/>
  <c r="K37" i="4"/>
  <c r="J37" i="4"/>
  <c r="J54" i="4" l="1"/>
</calcChain>
</file>

<file path=xl/sharedStrings.xml><?xml version="1.0" encoding="utf-8"?>
<sst xmlns="http://schemas.openxmlformats.org/spreadsheetml/2006/main" count="110" uniqueCount="61">
  <si>
    <t xml:space="preserve">коэффициент вариации
</t>
  </si>
  <si>
    <t>n</t>
  </si>
  <si>
    <t>ц1</t>
  </si>
  <si>
    <t>ц3</t>
  </si>
  <si>
    <t>Наименование товара, работы, услуги</t>
  </si>
  <si>
    <t>Итого: начальная (максимальная) цена контракта</t>
  </si>
  <si>
    <t>Обоснование начальной (максимальной) цены контракта</t>
  </si>
  <si>
    <t>кол-во товара, работы, услуги</t>
  </si>
  <si>
    <t xml:space="preserve">начальная (максимальная) цена контракта, руб.
</t>
  </si>
  <si>
    <t xml:space="preserve">средняя арифметическая величина цены единицы товара, работы, услуги, руб.
</t>
  </si>
  <si>
    <t>Совокупность значений, используемых при расчета НМКЦ</t>
  </si>
  <si>
    <t>ц2</t>
  </si>
  <si>
    <t xml:space="preserve"> среднее квадратичное отклонение</t>
  </si>
  <si>
    <t xml:space="preserve">Источник информации 1 </t>
  </si>
  <si>
    <t xml:space="preserve">Источник информации 2 </t>
  </si>
  <si>
    <r>
      <rPr>
        <b/>
        <sz val="12"/>
        <color theme="1"/>
        <rFont val="Times New Roman"/>
        <family val="1"/>
        <charset val="204"/>
      </rPr>
      <t>Используемый метод определения НМЦК</t>
    </r>
    <r>
      <rPr>
        <sz val="12"/>
        <color theme="1"/>
        <rFont val="Times New Roman"/>
        <family val="1"/>
        <charset val="204"/>
      </rPr>
      <t>: Метод сопоставимых рыночных цен (анализ рынка) с использованием  ценовой информации, полученной от поставщиков (исполнителей), а так же с сети Интернет.</t>
    </r>
  </si>
  <si>
    <t>Источник информации 3</t>
  </si>
  <si>
    <t>Коммерческое предложение №3529 от 06.02.2018</t>
  </si>
  <si>
    <t>Коммерческое предложение №3383 от 05.02.2018</t>
  </si>
  <si>
    <t>на поставку расходных материалов для офисной техники</t>
  </si>
  <si>
    <t>Коммерческое предложение №4632 от 14.02.2018</t>
  </si>
  <si>
    <t>Тонер - картридж Kyocera  TK-3100 для МФУ Kyocera ECOSYS M3040dn</t>
  </si>
  <si>
    <t>Термоузел (Fuser) Kyocera  FK-3100 для МФУ Kyocera ECOSYS M3040dn</t>
  </si>
  <si>
    <t>Тонер-картридж Samsung SCX-D6555A для МФУ Samsung SCX-6545N</t>
  </si>
  <si>
    <t>Драм-картридж Samsung SCX-R6555A для МФУ Samsung SCX-6545N</t>
  </si>
  <si>
    <t>Тонер-картридж Xerox 108R00796 для МФУ Xerox Phaser 3635</t>
  </si>
  <si>
    <t>Фьюзер Xerox 126N00341 для МФУ Xerox Phaser 3635</t>
  </si>
  <si>
    <t>Фьюзер Xerox 126K29404 для МФУ Xerox WC5325</t>
  </si>
  <si>
    <t>Тонер-картридж MLT-D203U для МФУ Samsung SL-M4070</t>
  </si>
  <si>
    <t>Тонер-картридж MLT-D709S для МФУ Samsung SCX-8128NA</t>
  </si>
  <si>
    <t>Фотобарабан MLT-R709/SEE для МФУ Samsung SCX-8128NA</t>
  </si>
  <si>
    <t>Контейнер для отработанного тонера MLT-W709/SEE для МФУ Samsung SCX-8128NA</t>
  </si>
  <si>
    <t>Тонер-картридж Kyocera TK-6325 (1T02NK0NL0) для МФУ Kyocera TASKalfa 4002i</t>
  </si>
  <si>
    <t>Сервисный комплект Kyocera MK-6325 (1702NK0UN0) для МФУ Kyocera TASKalfa 4002i</t>
  </si>
  <si>
    <t>Тонер-картридж CLT-C809S голубой для МФУ Samsung CLX-9251NA</t>
  </si>
  <si>
    <t>Тонер-картридж CLT-M809S пурпурный для МФУ Samsung CLX-9251NA</t>
  </si>
  <si>
    <t>Тонер-картридж CLT-Y809S желтый для МФУ Samsung CLX-9251NA</t>
  </si>
  <si>
    <t>Тонер-картридж CLT-K809S черный для МФУ Samsung CLX-9251NA</t>
  </si>
  <si>
    <t>Контейнер для отработанного тонера CLT-W809 для МФУ Samsung CLX-9251NA</t>
  </si>
  <si>
    <t>Тонер-картридж Pantum PC-211EV для МФУ Pantum M6500</t>
  </si>
  <si>
    <t>Тонер-картридж Xerox 106R02249 голубой для МФУ Xerox WC 6605</t>
  </si>
  <si>
    <t>Тонер-картридж Xerox 106R01631 голубой для МФУ Xerox WC 6015</t>
  </si>
  <si>
    <t>https://www.dns-shop.ru/product/fc44ea4b892f5c69/kartridz-lazernyj-kyocera-tk-3100/</t>
  </si>
  <si>
    <t>https://www.komus.ru/katalog/tekhnika/kartridzhi-i-tonery/kartridzhi-dlya-lazernykh-printerov-kopirov-i-mfu/barabany/baraban-samsung-scx-r6555a-chernyj/p/632327/</t>
  </si>
  <si>
    <t>https://www.dns-shop.ru/product/e288cac05727526f/kartridz-lazernyj-xerox-108r00796/</t>
  </si>
  <si>
    <t>https://www.computermarket.ru/main/catalog/catid/1260263.aspx</t>
  </si>
  <si>
    <t>https://www.dns-shop.ru/product/b0ae0008ae988a5a/kartridz-lazernyj-samsung-mlt-d709s/</t>
  </si>
  <si>
    <t>http://printer-plotter.ru/aksessuary-i-opcii/dlya-pechatnogo-oborudovaniya/samsung/mlt-w709-see/?utm_source=pricelist&amp;utm_medium=cpc&amp;utm_campaign=yandex_market&amp;_openstat=bWFya2V0LnlhbmRleC5ydTtTYW1zdW5nINC60L7QvdGC0LXQudC90LXRgCDQtNC70Y8g0L7RgtGA0LDQsdC-0YLQsNC90L3QvtCz0L4g0YLQvtC90LXRgNCwIE1MVC1XNzA5Oy1RaHQ2TmllUlhEd29UOUtnS0Rxdmc7&amp;ymclid=186811655028642810700005</t>
  </si>
  <si>
    <t>DV-8550K Узел (блок) проявки Kyocera (302ND93030) для МФУ Kyocera TASKalfa 4002i</t>
  </si>
  <si>
    <t>http://www.kyostore.ru/spare_parts/dk/dv-8550k.html</t>
  </si>
  <si>
    <t>http://www.kyostore.ru/spare_parts/dk/dk-8550.html</t>
  </si>
  <si>
    <t>DK-8550 Блок барабана Kyocera (302ND93070) для МФУ Kyocera TASKalfa 4002i</t>
  </si>
  <si>
    <t>https://www.kyoshop.ru/products/mkits?page=shop.product_details&amp;flypage=flypage.tpl&amp;product_id=1289&amp;category_id=8</t>
  </si>
  <si>
    <t>https://www.komus.ru/katalog/tekhnika/kartridzhi-i-tonery/kartridzhi-dlya-lazernykh-printerov-kopirov-i-mfu/kartridzhi-originalnye-tsvetnye/toner-kartridzh-samsung-clt-c809s-goluboj/p/679570/</t>
  </si>
  <si>
    <t>https://www.komus.ru/katalog/tekhnika/kartridzhi-i-tonery/kartridzhi-dlya-lazernykh-printerov-kopirov-i-mfu/kartridzhi-originalnye-tsvetnye/toner-kartridzh-samsung-clt-m809s-purpurnyj/p/681378/</t>
  </si>
  <si>
    <t>https://www.komus.ru/katalog/tekhnika/kartridzhi-i-tonery/kartridzhi-dlya-lazernykh-printerov-kopirov-i-mfu/kartridzhi-originalnye-tsvetnye/toner-kartridzh-samsung-clt-y809s-zheltyj/p/681377/</t>
  </si>
  <si>
    <t>https://www.foroffice.ru/products/description/72059.html</t>
  </si>
  <si>
    <t>https://www.komus.ru/katalog/tekhnika/kartridzhi-i-tonery/kartridzhi-dlya-lazernykh-printerov-kopirov-i-mfu/kartridzhi-originalnye-chernye/toner-kartridzh-samsung-clt-k809s-chernyj/p/679569/</t>
  </si>
  <si>
    <t>http://www.mrimage.ru/internet-magazin/kartridji/originalnie-kartridji/samsung/samsung-kartridji-lazernyie-tsvetnyie/clt-w809-kartridj-otrabotannogo-tonera-s</t>
  </si>
  <si>
    <t>http://www.ofitrade.ru/cat/consumables/samsung-clt-w809-clt-w809see.htm</t>
  </si>
  <si>
    <t>https://www.dns-shop.ru/product/4241fa7fa3a530b0/kartridz-lazernyj-xerox-106r01631/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</si>
</sst>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b/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Times New Roman"/>
      <family val="2"/>
      <charset val="204"/>
    </font>
    <font>
      <i/>
      <sz val="8"/>
      <color theme="1"/>
      <name val="Times New Roman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0"/>
      <name val="Arial Cyr"/>
      <charset val="204"/>
    </font>
    <font>
      <u/>
      <sz val="11"/>
      <color theme="10"/>
      <name val="Times New Roman"/>
      <family val="2"/>
      <charset val="204"/>
    </font>
    <font>
      <sz val="10"/>
      <name val="Times New Roman"/>
      <family val="2"/>
      <charset val="204"/>
    </font>
    <font>
      <u/>
      <sz val="10"/>
      <color theme="10"/>
      <name val="Times New Roman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2" fillId="0" borderId="0" applyNumberFormat="0" applyFill="0" applyBorder="0" applyAlignment="0" applyProtection="0"/>
  </cellStyleXfs>
  <cellXfs count="45"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/>
    <xf numFmtId="4" fontId="0" fillId="0" borderId="1" xfId="0" applyNumberFormat="1" applyBorder="1" applyAlignment="1">
      <alignment horizontal="center" vertical="top" wrapText="1"/>
    </xf>
    <xf numFmtId="4" fontId="0" fillId="0" borderId="1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1" fillId="0" borderId="0" xfId="0" applyFont="1" applyAlignment="1">
      <alignment vertical="center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center" vertical="top"/>
    </xf>
    <xf numFmtId="4" fontId="0" fillId="0" borderId="0" xfId="0" applyNumberFormat="1" applyAlignment="1"/>
    <xf numFmtId="4" fontId="0" fillId="0" borderId="0" xfId="0" applyNumberFormat="1" applyBorder="1"/>
    <xf numFmtId="4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4" fontId="1" fillId="0" borderId="1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4" fontId="9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2" fontId="1" fillId="0" borderId="1" xfId="0" applyNumberFormat="1" applyFont="1" applyBorder="1" applyAlignment="1">
      <alignment horizontal="center"/>
    </xf>
    <xf numFmtId="4" fontId="0" fillId="0" borderId="1" xfId="0" applyNumberFormat="1" applyFont="1" applyBorder="1" applyAlignment="1">
      <alignment horizontal="center" vertical="top" wrapText="1"/>
    </xf>
    <xf numFmtId="4" fontId="0" fillId="0" borderId="5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4" fontId="13" fillId="0" borderId="1" xfId="2" applyNumberFormat="1" applyFont="1" applyBorder="1" applyAlignment="1">
      <alignment horizontal="center" vertical="top" wrapText="1"/>
    </xf>
    <xf numFmtId="4" fontId="12" fillId="0" borderId="1" xfId="2" applyNumberFormat="1" applyBorder="1" applyAlignment="1">
      <alignment horizontal="center" vertical="top" wrapText="1"/>
    </xf>
    <xf numFmtId="4" fontId="14" fillId="0" borderId="1" xfId="2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35718</xdr:colOff>
      <xdr:row>6</xdr:row>
      <xdr:rowOff>35718</xdr:rowOff>
    </xdr:from>
    <xdr:ext cx="1154907" cy="5881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8227218" y="2214562"/>
              <a:ext cx="1154907" cy="5881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ru-RU" sz="800" i="1">
                        <a:latin typeface="Cambria Math"/>
                        <a:ea typeface="Cambria Math"/>
                      </a:rPr>
                      <m:t>𝜎</m:t>
                    </m:r>
                    <m:r>
                      <a:rPr lang="ru-RU" sz="800" b="0" i="1">
                        <a:latin typeface="Cambria Math"/>
                        <a:ea typeface="Cambria Math"/>
                      </a:rPr>
                      <m:t>=</m:t>
                    </m:r>
                    <m:rad>
                      <m:radPr>
                        <m:degHide m:val="on"/>
                        <m:ctrlPr>
                          <a:rPr lang="ru-RU" sz="800" b="0" i="1">
                            <a:latin typeface="Cambria Math"/>
                            <a:ea typeface="Cambria Math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ru-RU" sz="800" b="0" i="1">
                                <a:latin typeface="Cambria Math"/>
                                <a:ea typeface="Cambria Math"/>
                              </a:rPr>
                            </m:ctrlPr>
                          </m:fPr>
                          <m:num>
                            <m:nary>
                              <m:naryPr>
                                <m:chr m:val="∑"/>
                                <m:limLoc m:val="subSup"/>
                                <m:ctrlPr>
                                  <a:rPr lang="ru-RU" sz="800" b="0" i="1">
                                    <a:latin typeface="Cambria Math"/>
                                    <a:ea typeface="Cambria Math"/>
                                  </a:rPr>
                                </m:ctrlPr>
                              </m:naryPr>
                              <m:sub>
                                <m:r>
                                  <m:rPr>
                                    <m:brk m:alnAt="25"/>
                                  </m:rPr>
                                  <a:rPr lang="en-US" sz="800" b="0" i="1">
                                    <a:latin typeface="Cambria Math"/>
                                    <a:ea typeface="Cambria Math"/>
                                  </a:rPr>
                                  <m:t>𝑖</m:t>
                                </m:r>
                                <m:r>
                                  <a:rPr lang="en-US" sz="800" b="0" i="1">
                                    <a:latin typeface="Cambria Math"/>
                                    <a:ea typeface="Cambria Math"/>
                                  </a:rPr>
                                  <m:t>=1</m:t>
                                </m:r>
                              </m:sub>
                              <m:sup>
                                <m:r>
                                  <a:rPr lang="en-US" sz="800" b="0" i="1">
                                    <a:latin typeface="Cambria Math"/>
                                    <a:ea typeface="Cambria Math"/>
                                  </a:rPr>
                                  <m:t>𝑛</m:t>
                                </m:r>
                              </m:sup>
                              <m:e>
                                <m:sSup>
                                  <m:sSupPr>
                                    <m:ctrlPr>
                                      <a:rPr lang="en-US" sz="800" b="0" i="1">
                                        <a:latin typeface="Cambria Math"/>
                                        <a:ea typeface="Cambria Math"/>
                                      </a:rPr>
                                    </m:ctrlPr>
                                  </m:sSupPr>
                                  <m:e>
                                    <m:r>
                                      <a:rPr lang="en-US" sz="8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(</m:t>
                                    </m:r>
                                    <m:sSub>
                                      <m:sSubPr>
                                        <m:ctrlPr>
                                          <a:rPr lang="en-US" sz="8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ru-RU" sz="8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ц</m:t>
                                        </m:r>
                                      </m:e>
                                      <m:sub>
                                        <m:r>
                                          <a:rPr lang="en-US" sz="8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en-US" sz="8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−&lt;</m:t>
                                    </m:r>
                                    <m:r>
                                      <a:rPr lang="ru-RU" sz="8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ц&gt;</m:t>
                                    </m:r>
                                    <m:r>
                                      <a:rPr lang="en-US" sz="8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/>
                                        <a:ea typeface="+mn-ea"/>
                                        <a:cs typeface="+mn-cs"/>
                                      </a:rPr>
                                      <m:t>)</m:t>
                                    </m:r>
                                  </m:e>
                                  <m:sup>
                                    <m:r>
                                      <a:rPr lang="en-US" sz="800" b="0" i="1">
                                        <a:latin typeface="Cambria Math"/>
                                        <a:ea typeface="Cambria Math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</m:num>
                          <m:den>
                            <m:r>
                              <a:rPr lang="en-US" sz="800" b="0" i="1">
                                <a:latin typeface="Cambria Math"/>
                                <a:ea typeface="Cambria Math"/>
                              </a:rPr>
                              <m:t>𝑛</m:t>
                            </m:r>
                            <m:r>
                              <a:rPr lang="en-US" sz="800" b="0" i="1">
                                <a:latin typeface="Cambria Math"/>
                                <a:ea typeface="Cambria Math"/>
                              </a:rPr>
                              <m:t>−1</m:t>
                            </m:r>
                          </m:den>
                        </m:f>
                      </m:e>
                    </m:rad>
                  </m:oMath>
                </m:oMathPara>
              </a14:m>
              <a:endParaRPr lang="ru-RU" sz="8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8227218" y="2214562"/>
              <a:ext cx="1154907" cy="5881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ru-RU" sz="800" i="0">
                  <a:latin typeface="Cambria Math"/>
                  <a:ea typeface="Cambria Math"/>
                </a:rPr>
                <a:t>𝜎</a:t>
              </a:r>
              <a:r>
                <a:rPr lang="ru-RU" sz="800" b="0" i="0">
                  <a:latin typeface="Cambria Math"/>
                  <a:ea typeface="Cambria Math"/>
                </a:rPr>
                <a:t>=√((∑2</a:t>
              </a:r>
              <a:r>
                <a:rPr lang="en-US" sz="800" b="0" i="0">
                  <a:latin typeface="Cambria Math"/>
                  <a:ea typeface="Cambria Math"/>
                </a:rPr>
                <a:t>_</a:t>
              </a:r>
              <a:r>
                <a:rPr lang="ru-RU" sz="800" b="0" i="0">
                  <a:latin typeface="Cambria Math"/>
                  <a:ea typeface="Cambria Math"/>
                </a:rPr>
                <a:t>(</a:t>
              </a:r>
              <a:r>
                <a:rPr lang="en-US" sz="800" b="0" i="0">
                  <a:latin typeface="Cambria Math"/>
                  <a:ea typeface="Cambria Math"/>
                </a:rPr>
                <a:t>𝑖=1</a:t>
              </a:r>
              <a:r>
                <a:rPr lang="ru-RU" sz="800" b="0" i="0">
                  <a:latin typeface="Cambria Math"/>
                  <a:ea typeface="Cambria Math"/>
                </a:rPr>
                <a:t>)</a:t>
              </a:r>
              <a:r>
                <a:rPr lang="en-US" sz="800" b="0" i="0">
                  <a:latin typeface="Cambria Math"/>
                  <a:ea typeface="Cambria Math"/>
                </a:rPr>
                <a:t>^𝑛▒〖</a:t>
              </a:r>
              <a:r>
                <a:rPr lang="en-US" sz="8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</a:t>
              </a:r>
              <a:r>
                <a:rPr lang="ru-RU" sz="8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ц</a:t>
              </a:r>
              <a:r>
                <a:rPr lang="en-US" sz="8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_𝑖−&lt;</a:t>
              </a:r>
              <a:r>
                <a:rPr lang="ru-RU" sz="8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ц&gt;</a:t>
              </a:r>
              <a:r>
                <a:rPr lang="en-US" sz="8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r>
                <a:rPr lang="en-US" sz="8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</a:t>
              </a:r>
              <a:r>
                <a:rPr lang="en-US" sz="800" b="0" i="0">
                  <a:latin typeface="Cambria Math"/>
                  <a:ea typeface="Cambria Math"/>
                </a:rPr>
                <a:t>2 </a:t>
              </a:r>
              <a:r>
                <a:rPr lang="ru-RU" sz="800" b="0" i="0">
                  <a:latin typeface="Cambria Math"/>
                  <a:ea typeface="Cambria Math"/>
                </a:rPr>
                <a:t>)/(</a:t>
              </a:r>
              <a:r>
                <a:rPr lang="en-US" sz="800" b="0" i="0">
                  <a:latin typeface="Cambria Math"/>
                  <a:ea typeface="Cambria Math"/>
                </a:rPr>
                <a:t>𝑛−1</a:t>
              </a:r>
              <a:r>
                <a:rPr lang="ru-RU" sz="800" b="0" i="0">
                  <a:latin typeface="Cambria Math"/>
                  <a:ea typeface="Cambria Math"/>
                </a:rPr>
                <a:t>))</a:t>
              </a:r>
              <a:endParaRPr lang="ru-RU" sz="800"/>
            </a:p>
          </xdr:txBody>
        </xdr:sp>
      </mc:Fallback>
    </mc:AlternateContent>
    <xdr:clientData/>
  </xdr:oneCellAnchor>
  <xdr:oneCellAnchor>
    <xdr:from>
      <xdr:col>7</xdr:col>
      <xdr:colOff>145255</xdr:colOff>
      <xdr:row>6</xdr:row>
      <xdr:rowOff>70043</xdr:rowOff>
    </xdr:from>
    <xdr:ext cx="685801" cy="5657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9455943" y="2248887"/>
              <a:ext cx="685801" cy="5657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800" b="0" i="1">
                        <a:latin typeface="Cambria Math"/>
                      </a:rPr>
                      <m:t>𝑉</m:t>
                    </m:r>
                    <m:r>
                      <a:rPr lang="en-US" sz="800" b="0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en-US" sz="8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en-US" sz="800" b="0" i="1">
                            <a:latin typeface="Cambria Math"/>
                            <a:ea typeface="Cambria Math"/>
                          </a:rPr>
                          <m:t>𝜎</m:t>
                        </m:r>
                      </m:num>
                      <m:den>
                        <m:r>
                          <a:rPr lang="en-US" sz="800" b="0" i="1">
                            <a:latin typeface="Cambria Math"/>
                            <a:ea typeface="Cambria Math"/>
                          </a:rPr>
                          <m:t>&lt;</m:t>
                        </m:r>
                        <m:r>
                          <a:rPr lang="ru-RU" sz="800" b="0" i="1">
                            <a:latin typeface="Cambria Math"/>
                            <a:ea typeface="Cambria Math"/>
                          </a:rPr>
                          <m:t>ц&gt;</m:t>
                        </m:r>
                      </m:den>
                    </m:f>
                    <m:r>
                      <a:rPr lang="en-US" sz="800" b="0" i="1">
                        <a:latin typeface="Cambria Math"/>
                      </a:rPr>
                      <m:t>∗100</m:t>
                    </m:r>
                  </m:oMath>
                </m:oMathPara>
              </a14:m>
              <a:endParaRPr lang="ru-RU" sz="8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9455943" y="2248887"/>
              <a:ext cx="685801" cy="5657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US" sz="800" b="0" i="0">
                  <a:latin typeface="Cambria Math"/>
                </a:rPr>
                <a:t>𝑉=</a:t>
              </a:r>
              <a:r>
                <a:rPr lang="en-US" sz="800" b="0" i="0">
                  <a:latin typeface="Cambria Math"/>
                  <a:ea typeface="Cambria Math"/>
                </a:rPr>
                <a:t>𝜎/(&lt;</a:t>
              </a:r>
              <a:r>
                <a:rPr lang="ru-RU" sz="800" b="0" i="0">
                  <a:latin typeface="Cambria Math"/>
                  <a:ea typeface="Cambria Math"/>
                </a:rPr>
                <a:t>ц&gt;</a:t>
              </a:r>
              <a:r>
                <a:rPr lang="en-US" sz="800" b="0" i="0">
                  <a:latin typeface="Cambria Math"/>
                  <a:ea typeface="Cambria Math"/>
                </a:rPr>
                <a:t>)</a:t>
              </a:r>
              <a:r>
                <a:rPr lang="en-US" sz="800" b="0" i="0">
                  <a:latin typeface="Cambria Math"/>
                </a:rPr>
                <a:t>∗100</a:t>
              </a:r>
              <a:endParaRPr lang="ru-RU" sz="800"/>
            </a:p>
          </xdr:txBody>
        </xdr:sp>
      </mc:Fallback>
    </mc:AlternateContent>
    <xdr:clientData/>
  </xdr:oneCellAnchor>
  <xdr:oneCellAnchor>
    <xdr:from>
      <xdr:col>5</xdr:col>
      <xdr:colOff>71438</xdr:colOff>
      <xdr:row>6</xdr:row>
      <xdr:rowOff>23813</xdr:rowOff>
    </xdr:from>
    <xdr:ext cx="842962" cy="5953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/>
            <xdr:cNvSpPr txBox="1"/>
          </xdr:nvSpPr>
          <xdr:spPr>
            <a:xfrm>
              <a:off x="7310438" y="2202657"/>
              <a:ext cx="842962" cy="5953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ru-RU" sz="800" i="1">
                        <a:latin typeface="Cambria Math"/>
                        <a:ea typeface="Cambria Math"/>
                      </a:rPr>
                      <m:t>&lt;</m:t>
                    </m:r>
                    <m:r>
                      <a:rPr lang="ru-RU" sz="800" b="0" i="1">
                        <a:latin typeface="Cambria Math"/>
                        <a:ea typeface="Cambria Math"/>
                      </a:rPr>
                      <m:t>ц&gt;=(</m:t>
                    </m:r>
                    <m:sSub>
                      <m:sSubPr>
                        <m:ctrlPr>
                          <a:rPr lang="ru-RU" sz="800" b="0" i="1">
                            <a:latin typeface="Cambria Math"/>
                            <a:ea typeface="Cambria Math"/>
                          </a:rPr>
                        </m:ctrlPr>
                      </m:sSubPr>
                      <m:e>
                        <m:r>
                          <a:rPr lang="ru-RU" sz="800" b="0" i="1">
                            <a:latin typeface="Cambria Math"/>
                            <a:ea typeface="Cambria Math"/>
                          </a:rPr>
                          <m:t>ц</m:t>
                        </m:r>
                      </m:e>
                      <m:sub>
                        <m:r>
                          <a:rPr lang="ru-RU" sz="800" b="0" i="1">
                            <a:latin typeface="Cambria Math"/>
                            <a:ea typeface="Cambria Math"/>
                          </a:rPr>
                          <m:t>1</m:t>
                        </m:r>
                      </m:sub>
                    </m:sSub>
                    <m:r>
                      <a:rPr lang="ru-RU" sz="800" b="0" i="1">
                        <a:latin typeface="Cambria Math"/>
                        <a:ea typeface="Cambria Math"/>
                      </a:rPr>
                      <m:t>+</m:t>
                    </m:r>
                    <m:sSub>
                      <m:sSubPr>
                        <m:ctrlPr>
                          <a:rPr lang="ru-RU" sz="800" b="0" i="1">
                            <a:latin typeface="Cambria Math"/>
                            <a:ea typeface="Cambria Math"/>
                          </a:rPr>
                        </m:ctrlPr>
                      </m:sSubPr>
                      <m:e>
                        <m:r>
                          <a:rPr lang="ru-RU" sz="800" b="0" i="1">
                            <a:latin typeface="Cambria Math"/>
                            <a:ea typeface="Cambria Math"/>
                          </a:rPr>
                          <m:t>ц</m:t>
                        </m:r>
                      </m:e>
                      <m:sub>
                        <m:r>
                          <a:rPr lang="ru-RU" sz="800" b="0" i="1">
                            <a:latin typeface="Cambria Math"/>
                            <a:ea typeface="Cambria Math"/>
                          </a:rPr>
                          <m:t>2</m:t>
                        </m:r>
                      </m:sub>
                    </m:sSub>
                    <m:r>
                      <a:rPr lang="ru-RU" sz="800" b="0" i="1">
                        <a:latin typeface="Cambria Math"/>
                        <a:ea typeface="Cambria Math"/>
                      </a:rPr>
                      <m:t>+…+</m:t>
                    </m:r>
                    <m:sSub>
                      <m:sSubPr>
                        <m:ctrlPr>
                          <a:rPr lang="ru-RU" sz="800" b="0" i="1">
                            <a:latin typeface="Cambria Math"/>
                            <a:ea typeface="Cambria Math"/>
                          </a:rPr>
                        </m:ctrlPr>
                      </m:sSubPr>
                      <m:e>
                        <m:r>
                          <a:rPr lang="ru-RU" sz="800" b="0" i="1">
                            <a:latin typeface="Cambria Math"/>
                            <a:ea typeface="Cambria Math"/>
                          </a:rPr>
                          <m:t>ц</m:t>
                        </m:r>
                      </m:e>
                      <m:sub>
                        <m:r>
                          <a:rPr lang="en-US" sz="8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  <m:r>
                      <a:rPr lang="en-US" sz="800" b="0" i="1">
                        <a:latin typeface="Cambria Math"/>
                        <a:ea typeface="Cambria Math"/>
                      </a:rPr>
                      <m:t>)/</m:t>
                    </m:r>
                    <m:r>
                      <a:rPr lang="en-US" sz="800" b="0" i="1">
                        <a:latin typeface="Cambria Math"/>
                        <a:ea typeface="Cambria Math"/>
                      </a:rPr>
                      <m:t>𝑛</m:t>
                    </m:r>
                  </m:oMath>
                </m:oMathPara>
              </a14:m>
              <a:endParaRPr lang="ru-RU" sz="8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7310438" y="2202657"/>
              <a:ext cx="842962" cy="5953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ru-RU" sz="800" i="0">
                  <a:latin typeface="Cambria Math"/>
                  <a:ea typeface="Cambria Math"/>
                </a:rPr>
                <a:t>&lt;</a:t>
              </a:r>
              <a:r>
                <a:rPr lang="ru-RU" sz="800" b="0" i="0">
                  <a:latin typeface="Cambria Math"/>
                  <a:ea typeface="Cambria Math"/>
                </a:rPr>
                <a:t>ц&gt;=(ц_1+ц_2+…+ц_</a:t>
              </a:r>
              <a:r>
                <a:rPr lang="en-US" sz="800" b="0" i="0">
                  <a:latin typeface="Cambria Math"/>
                  <a:ea typeface="Cambria Math"/>
                </a:rPr>
                <a:t>𝑛)/𝑛</a:t>
              </a:r>
              <a:endParaRPr lang="ru-RU" sz="800"/>
            </a:p>
          </xdr:txBody>
        </xdr:sp>
      </mc:Fallback>
    </mc:AlternateContent>
    <xdr:clientData/>
  </xdr:oneCellAnchor>
  <xdr:oneCellAnchor>
    <xdr:from>
      <xdr:col>9</xdr:col>
      <xdr:colOff>161926</xdr:colOff>
      <xdr:row>6</xdr:row>
      <xdr:rowOff>54860</xdr:rowOff>
    </xdr:from>
    <xdr:ext cx="778668" cy="54759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10556082" y="2233704"/>
              <a:ext cx="778668" cy="5475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r>
                    <a:rPr lang="ru-RU" sz="800" b="0" i="1">
                      <a:latin typeface="Cambria Math"/>
                    </a:rPr>
                    <m:t>НМКК=</m:t>
                  </m:r>
                  <m:f>
                    <m:fPr>
                      <m:ctrlPr>
                        <a:rPr lang="ru-RU" sz="800" b="0" i="1">
                          <a:latin typeface="Cambria Math"/>
                        </a:rPr>
                      </m:ctrlPr>
                    </m:fPr>
                    <m:num>
                      <m:r>
                        <a:rPr lang="en-US" sz="800" b="0" i="1">
                          <a:latin typeface="Cambria Math"/>
                        </a:rPr>
                        <m:t>𝑣</m:t>
                      </m:r>
                    </m:num>
                    <m:den>
                      <m:r>
                        <a:rPr lang="en-US" sz="800" b="0" i="1">
                          <a:latin typeface="Cambria Math"/>
                        </a:rPr>
                        <m:t>𝑛</m:t>
                      </m:r>
                    </m:den>
                  </m:f>
                  <m:r>
                    <a:rPr lang="en-US" sz="800" b="0" i="1">
                      <a:latin typeface="Cambria Math"/>
                    </a:rPr>
                    <m:t>∗</m:t>
                  </m:r>
                  <m:nary>
                    <m:naryPr>
                      <m:chr m:val="∑"/>
                      <m:limLoc m:val="subSup"/>
                      <m:ctrlPr>
                        <a:rPr lang="en-US" sz="800" b="0" i="1">
                          <a:latin typeface="Cambria Math"/>
                        </a:rPr>
                      </m:ctrlPr>
                    </m:naryPr>
                    <m:sub>
                      <m:r>
                        <m:rPr>
                          <m:brk m:alnAt="25"/>
                        </m:rPr>
                        <a:rPr lang="en-US" sz="800" b="0" i="1">
                          <a:latin typeface="Cambria Math"/>
                        </a:rPr>
                        <m:t>𝑖</m:t>
                      </m:r>
                      <m:r>
                        <a:rPr lang="en-US" sz="800" b="0" i="1">
                          <a:latin typeface="Cambria Math"/>
                        </a:rPr>
                        <m:t>=1</m:t>
                      </m:r>
                    </m:sub>
                    <m:sup>
                      <m:r>
                        <a:rPr lang="en-US" sz="800" b="0" i="1">
                          <a:latin typeface="Cambria Math"/>
                        </a:rPr>
                        <m:t>𝑛</m:t>
                      </m:r>
                    </m:sup>
                    <m:e>
                      <m:sSub>
                        <m:sSubPr>
                          <m:ctrlPr>
                            <a:rPr lang="en-US" sz="800" b="0" i="1">
                              <a:latin typeface="Cambria Math"/>
                            </a:rPr>
                          </m:ctrlPr>
                        </m:sSubPr>
                        <m:e>
                          <m:r>
                            <a:rPr lang="ru-RU" sz="800" b="0" i="1">
                              <a:latin typeface="Cambria Math"/>
                            </a:rPr>
                            <m:t>ц</m:t>
                          </m:r>
                        </m:e>
                        <m:sub>
                          <m:r>
                            <a:rPr lang="en-US" sz="800" b="0" i="1">
                              <a:latin typeface="Cambria Math"/>
                            </a:rPr>
                            <m:t>𝑖</m:t>
                          </m:r>
                        </m:sub>
                      </m:sSub>
                    </m:e>
                  </m:nary>
                </m:oMath>
              </a14:m>
              <a:r>
                <a:rPr lang="en-US" sz="1100"/>
                <a:t> </a:t>
              </a:r>
              <a:endParaRPr lang="ru-RU" sz="1100"/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10556082" y="2233704"/>
              <a:ext cx="778668" cy="5475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800" b="0" i="0">
                  <a:latin typeface="Cambria Math"/>
                </a:rPr>
                <a:t>НМКК=</a:t>
              </a:r>
              <a:r>
                <a:rPr lang="en-US" sz="800" b="0" i="0">
                  <a:latin typeface="Cambria Math"/>
                </a:rPr>
                <a:t>𝑣</a:t>
              </a:r>
              <a:r>
                <a:rPr lang="ru-RU" sz="800" b="0" i="0">
                  <a:latin typeface="Cambria Math"/>
                </a:rPr>
                <a:t>/</a:t>
              </a:r>
              <a:r>
                <a:rPr lang="en-US" sz="800" b="0" i="0">
                  <a:latin typeface="Cambria Math"/>
                </a:rPr>
                <a:t>𝑛∗∑2_(𝑖=1)^𝑛▒</a:t>
              </a:r>
              <a:r>
                <a:rPr lang="ru-RU" sz="800" b="0" i="0">
                  <a:latin typeface="Cambria Math"/>
                </a:rPr>
                <a:t>ц</a:t>
              </a:r>
              <a:r>
                <a:rPr lang="en-US" sz="800" b="0" i="0">
                  <a:latin typeface="Cambria Math"/>
                </a:rPr>
                <a:t>_𝑖 </a:t>
              </a:r>
              <a:r>
                <a:rPr lang="en-US" sz="1100"/>
                <a:t> </a:t>
              </a:r>
              <a:endParaRPr lang="ru-RU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59531</xdr:rowOff>
    </xdr:from>
    <xdr:to>
      <xdr:col>15</xdr:col>
      <xdr:colOff>531020</xdr:colOff>
      <xdr:row>34</xdr:row>
      <xdr:rowOff>178594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031"/>
          <a:ext cx="9639301" cy="6024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130970</xdr:rowOff>
    </xdr:from>
    <xdr:to>
      <xdr:col>15</xdr:col>
      <xdr:colOff>511968</xdr:colOff>
      <xdr:row>73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41470"/>
          <a:ext cx="9620249" cy="601265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15</xdr:col>
      <xdr:colOff>523876</xdr:colOff>
      <xdr:row>111</xdr:row>
      <xdr:rowOff>114597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5240000"/>
          <a:ext cx="9632156" cy="60200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95251</xdr:rowOff>
    </xdr:from>
    <xdr:to>
      <xdr:col>15</xdr:col>
      <xdr:colOff>547688</xdr:colOff>
      <xdr:row>150</xdr:row>
      <xdr:rowOff>34231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574251"/>
          <a:ext cx="9655969" cy="6034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166688</xdr:rowOff>
    </xdr:from>
    <xdr:to>
      <xdr:col>15</xdr:col>
      <xdr:colOff>547688</xdr:colOff>
      <xdr:row>188</xdr:row>
      <xdr:rowOff>105668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884688"/>
          <a:ext cx="9655969" cy="6034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166688</xdr:rowOff>
    </xdr:from>
    <xdr:to>
      <xdr:col>15</xdr:col>
      <xdr:colOff>559594</xdr:colOff>
      <xdr:row>226</xdr:row>
      <xdr:rowOff>113110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123688"/>
          <a:ext cx="9667875" cy="6042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95251</xdr:rowOff>
    </xdr:from>
    <xdr:to>
      <xdr:col>15</xdr:col>
      <xdr:colOff>550068</xdr:colOff>
      <xdr:row>264</xdr:row>
      <xdr:rowOff>35719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4291251"/>
          <a:ext cx="9658349" cy="60364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95251</xdr:rowOff>
    </xdr:from>
    <xdr:to>
      <xdr:col>15</xdr:col>
      <xdr:colOff>547688</xdr:colOff>
      <xdr:row>35</xdr:row>
      <xdr:rowOff>34231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6751"/>
          <a:ext cx="9655969" cy="6034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107157</xdr:rowOff>
    </xdr:from>
    <xdr:to>
      <xdr:col>15</xdr:col>
      <xdr:colOff>535782</xdr:colOff>
      <xdr:row>74</xdr:row>
      <xdr:rowOff>38696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08157"/>
          <a:ext cx="9644063" cy="602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59531</xdr:rowOff>
    </xdr:from>
    <xdr:to>
      <xdr:col>15</xdr:col>
      <xdr:colOff>559594</xdr:colOff>
      <xdr:row>35</xdr:row>
      <xdr:rowOff>5953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031"/>
          <a:ext cx="9667875" cy="6042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47626</xdr:rowOff>
    </xdr:from>
    <xdr:to>
      <xdr:col>15</xdr:col>
      <xdr:colOff>547688</xdr:colOff>
      <xdr:row>73</xdr:row>
      <xdr:rowOff>177106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48626"/>
          <a:ext cx="9655969" cy="6034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15</xdr:col>
      <xdr:colOff>571500</xdr:colOff>
      <xdr:row>111</xdr:row>
      <xdr:rowOff>144363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9679781" cy="604986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118</xdr:row>
      <xdr:rowOff>1</xdr:rowOff>
    </xdr:from>
    <xdr:to>
      <xdr:col>15</xdr:col>
      <xdr:colOff>511970</xdr:colOff>
      <xdr:row>149</xdr:row>
      <xdr:rowOff>107157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22479001"/>
          <a:ext cx="9620250" cy="6012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166688</xdr:rowOff>
    </xdr:from>
    <xdr:to>
      <xdr:col>15</xdr:col>
      <xdr:colOff>571500</xdr:colOff>
      <xdr:row>187</xdr:row>
      <xdr:rowOff>120551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694188"/>
          <a:ext cx="9679781" cy="6049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178594</xdr:rowOff>
    </xdr:from>
    <xdr:to>
      <xdr:col>15</xdr:col>
      <xdr:colOff>535782</xdr:colOff>
      <xdr:row>225</xdr:row>
      <xdr:rowOff>110133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45094"/>
          <a:ext cx="9644063" cy="602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166688</xdr:rowOff>
    </xdr:from>
    <xdr:to>
      <xdr:col>15</xdr:col>
      <xdr:colOff>547688</xdr:colOff>
      <xdr:row>263</xdr:row>
      <xdr:rowOff>105668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4172188"/>
          <a:ext cx="9655969" cy="6034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154782</xdr:rowOff>
    </xdr:from>
    <xdr:to>
      <xdr:col>15</xdr:col>
      <xdr:colOff>535782</xdr:colOff>
      <xdr:row>301</xdr:row>
      <xdr:rowOff>86322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1399282"/>
          <a:ext cx="9644063" cy="6027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yoshop.ru/products/mkits?page=shop.product_details&amp;flypage=flypage.tpl&amp;product_id=1289&amp;category_id=8" TargetMode="External"/><Relationship Id="rId13" Type="http://schemas.openxmlformats.org/officeDocument/2006/relationships/hyperlink" Target="https://www.komus.ru/katalog/tekhnika/kartridzhi-i-tonery/kartridzhi-dlya-lazernykh-printerov-kopirov-i-mfu/kartridzhi-originalnye-chernye/toner-kartridzh-samsung-clt-k809s-chernyj/p/679569/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www.dns-shop.ru/product/e288cac05727526f/kartridz-lazernyj-xerox-108r00796/" TargetMode="External"/><Relationship Id="rId7" Type="http://schemas.openxmlformats.org/officeDocument/2006/relationships/hyperlink" Target="http://www.kyostore.ru/spare_parts/dk/dk-8550.html" TargetMode="External"/><Relationship Id="rId12" Type="http://schemas.openxmlformats.org/officeDocument/2006/relationships/hyperlink" Target="https://www.foroffice.ru/products/description/72059.html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www.komus.ru/katalog/tekhnika/kartridzhi-i-tonery/kartridzhi-dlya-lazernykh-printerov-kopirov-i-mfu/barabany/baraban-samsung-scx-r6555a-chernyj/p/632327/" TargetMode="External"/><Relationship Id="rId16" Type="http://schemas.openxmlformats.org/officeDocument/2006/relationships/hyperlink" Target="https://www.dns-shop.ru/product/4241fa7fa3a530b0/kartridz-lazernyj-xerox-106r01631/" TargetMode="External"/><Relationship Id="rId1" Type="http://schemas.openxmlformats.org/officeDocument/2006/relationships/hyperlink" Target="https://www.dns-shop.ru/product/fc44ea4b892f5c69/kartridz-lazernyj-kyocera-tk-3100/" TargetMode="External"/><Relationship Id="rId6" Type="http://schemas.openxmlformats.org/officeDocument/2006/relationships/hyperlink" Target="http://www.kyostore.ru/spare_parts/dk/dv-8550k.html" TargetMode="External"/><Relationship Id="rId11" Type="http://schemas.openxmlformats.org/officeDocument/2006/relationships/hyperlink" Target="https://www.komus.ru/katalog/tekhnika/kartridzhi-i-tonery/kartridzhi-dlya-lazernykh-printerov-kopirov-i-mfu/kartridzhi-originalnye-tsvetnye/toner-kartridzh-samsung-clt-y809s-zheltyj/p/681377/" TargetMode="External"/><Relationship Id="rId5" Type="http://schemas.openxmlformats.org/officeDocument/2006/relationships/hyperlink" Target="https://www.dns-shop.ru/product/b0ae0008ae988a5a/kartridz-lazernyj-samsung-mlt-d709s/" TargetMode="External"/><Relationship Id="rId15" Type="http://schemas.openxmlformats.org/officeDocument/2006/relationships/hyperlink" Target="http://www.ofitrade.ru/cat/consumables/samsung-clt-w809-clt-w809see.htm" TargetMode="External"/><Relationship Id="rId10" Type="http://schemas.openxmlformats.org/officeDocument/2006/relationships/hyperlink" Target="https://www.komus.ru/katalog/tekhnika/kartridzhi-i-tonery/kartridzhi-dlya-lazernykh-printerov-kopirov-i-mfu/kartridzhi-originalnye-tsvetnye/toner-kartridzh-samsung-clt-m809s-purpurnyj/p/681378/" TargetMode="External"/><Relationship Id="rId4" Type="http://schemas.openxmlformats.org/officeDocument/2006/relationships/hyperlink" Target="https://www.computermarket.ru/main/catalog/catid/1260263.aspx" TargetMode="External"/><Relationship Id="rId9" Type="http://schemas.openxmlformats.org/officeDocument/2006/relationships/hyperlink" Target="https://www.komus.ru/katalog/tekhnika/kartridzhi-i-tonery/kartridzhi-dlya-lazernykh-printerov-kopirov-i-mfu/kartridzhi-originalnye-tsvetnye/toner-kartridzh-samsung-clt-c809s-goluboj/p/679570/" TargetMode="External"/><Relationship Id="rId14" Type="http://schemas.openxmlformats.org/officeDocument/2006/relationships/hyperlink" Target="http://www.mrimage.ru/internet-magazin/kartridji/originalnie-kartridji/samsung/samsung-kartridji-lazernyie-tsvetnyie/clt-w809-kartridj-otrabotannogo-tonera-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"/>
  <sheetViews>
    <sheetView tabSelected="1" zoomScale="70" zoomScaleNormal="70" workbookViewId="0">
      <selection activeCell="A56" sqref="A56:A58"/>
    </sheetView>
  </sheetViews>
  <sheetFormatPr defaultRowHeight="15" x14ac:dyDescent="0.25"/>
  <cols>
    <col min="1" max="1" width="26.5703125" customWidth="1"/>
    <col min="2" max="4" width="13.7109375" style="1" customWidth="1"/>
    <col min="5" max="5" width="6.28515625" style="1" customWidth="1"/>
    <col min="6" max="6" width="14.28515625" customWidth="1"/>
    <col min="7" max="7" width="18.28515625" customWidth="1"/>
    <col min="8" max="8" width="14.5703125" style="2" customWidth="1"/>
    <col min="9" max="9" width="7.7109375" style="2" hidden="1" customWidth="1"/>
    <col min="10" max="10" width="15.7109375" customWidth="1"/>
    <col min="11" max="11" width="10.85546875" style="17" customWidth="1"/>
  </cols>
  <sheetData>
    <row r="1" spans="1:11" ht="12.75" customHeight="1" x14ac:dyDescent="0.25">
      <c r="A1" s="40" t="s">
        <v>6</v>
      </c>
      <c r="B1" s="40"/>
      <c r="C1" s="40"/>
      <c r="D1" s="40"/>
      <c r="E1" s="40"/>
      <c r="F1" s="40"/>
      <c r="G1" s="40"/>
      <c r="H1" s="40"/>
      <c r="I1" s="40"/>
      <c r="J1" s="40"/>
    </row>
    <row r="2" spans="1:11" ht="13.5" customHeight="1" x14ac:dyDescent="0.25">
      <c r="A2" s="39" t="s">
        <v>19</v>
      </c>
      <c r="B2" s="39"/>
      <c r="C2" s="39"/>
      <c r="D2" s="39"/>
      <c r="E2" s="39"/>
      <c r="F2" s="39"/>
      <c r="G2" s="39"/>
      <c r="H2" s="39"/>
      <c r="I2" s="39"/>
      <c r="J2" s="39"/>
    </row>
    <row r="3" spans="1:11" ht="12" customHeight="1" x14ac:dyDescent="0.25">
      <c r="A3" s="13"/>
      <c r="B3" s="13"/>
      <c r="C3" s="13"/>
      <c r="D3" s="19"/>
      <c r="E3" s="13"/>
      <c r="F3" s="13"/>
      <c r="G3" s="13"/>
      <c r="H3" s="13"/>
      <c r="I3" s="14"/>
      <c r="J3" s="13"/>
    </row>
    <row r="4" spans="1:11" ht="33" customHeight="1" x14ac:dyDescent="0.25">
      <c r="A4" s="38" t="s">
        <v>15</v>
      </c>
      <c r="B4" s="38"/>
      <c r="C4" s="38"/>
      <c r="D4" s="38"/>
      <c r="E4" s="38"/>
      <c r="F4" s="38"/>
      <c r="G4" s="38"/>
      <c r="H4" s="38"/>
      <c r="I4" s="38"/>
      <c r="J4" s="38"/>
      <c r="K4" s="38"/>
    </row>
    <row r="5" spans="1:11" ht="9" customHeight="1" x14ac:dyDescent="0.25"/>
    <row r="6" spans="1:11" ht="77.45" customHeight="1" x14ac:dyDescent="0.25">
      <c r="A6" s="42" t="s">
        <v>4</v>
      </c>
      <c r="B6" s="21" t="s">
        <v>13</v>
      </c>
      <c r="C6" s="21" t="s">
        <v>14</v>
      </c>
      <c r="D6" s="21" t="s">
        <v>16</v>
      </c>
      <c r="E6" s="18" t="s">
        <v>7</v>
      </c>
      <c r="F6" s="20" t="s">
        <v>9</v>
      </c>
      <c r="G6" s="18" t="s">
        <v>12</v>
      </c>
      <c r="H6" s="18" t="s">
        <v>0</v>
      </c>
      <c r="I6" s="4"/>
      <c r="J6" s="20" t="s">
        <v>8</v>
      </c>
      <c r="K6" s="41" t="s">
        <v>10</v>
      </c>
    </row>
    <row r="7" spans="1:11" s="7" customFormat="1" ht="51.75" customHeight="1" x14ac:dyDescent="0.25">
      <c r="A7" s="42"/>
      <c r="B7" s="24" t="s">
        <v>2</v>
      </c>
      <c r="C7" s="24" t="s">
        <v>11</v>
      </c>
      <c r="D7" s="24" t="s">
        <v>3</v>
      </c>
      <c r="E7" s="25" t="s">
        <v>1</v>
      </c>
      <c r="F7" s="26"/>
      <c r="G7" s="24"/>
      <c r="H7" s="24"/>
      <c r="I7" s="24"/>
      <c r="J7" s="27"/>
      <c r="K7" s="41"/>
    </row>
    <row r="8" spans="1:11" s="7" customFormat="1" ht="50.25" customHeight="1" x14ac:dyDescent="0.25">
      <c r="A8" s="43" t="s">
        <v>22</v>
      </c>
      <c r="B8" s="33" t="s">
        <v>20</v>
      </c>
      <c r="C8" s="33" t="s">
        <v>18</v>
      </c>
      <c r="D8" s="33" t="s">
        <v>17</v>
      </c>
      <c r="E8" s="25"/>
      <c r="F8" s="26"/>
      <c r="G8" s="24"/>
      <c r="H8" s="24"/>
      <c r="I8" s="24"/>
      <c r="J8" s="27"/>
      <c r="K8" s="31"/>
    </row>
    <row r="9" spans="1:11" s="7" customFormat="1" ht="15" customHeight="1" x14ac:dyDescent="0.25">
      <c r="A9" s="44"/>
      <c r="B9" s="29">
        <v>8875</v>
      </c>
      <c r="C9" s="29">
        <v>9262.5</v>
      </c>
      <c r="D9" s="30">
        <v>9760</v>
      </c>
      <c r="E9" s="23">
        <v>2</v>
      </c>
      <c r="F9" s="5">
        <f>ROUND(AVERAGE((B9:D9)),2)</f>
        <v>9299.17</v>
      </c>
      <c r="G9" s="5">
        <f>SQRT((POWER(F9-B9,2)+POWER(F9-C9,2)+POWER(F9-D9,2))/(3-1))</f>
        <v>443.63789665672158</v>
      </c>
      <c r="H9" s="6">
        <f t="shared" ref="H9" si="0">(G9/F9)*100%</f>
        <v>4.7707257384983992E-2</v>
      </c>
      <c r="I9" s="16">
        <f t="shared" ref="I9" si="1">(G9/F9)*100</f>
        <v>4.770725738498399</v>
      </c>
      <c r="J9" s="22">
        <f t="shared" ref="J9" si="2">IF(I9&lt;33,E9*F9,"расчет не корректен")</f>
        <v>18598.34</v>
      </c>
      <c r="K9" s="28" t="str">
        <f t="shared" ref="K9" si="3">IF(I9&lt;33,"Однородная","Неоднородная")</f>
        <v>Однородная</v>
      </c>
    </row>
    <row r="10" spans="1:11" s="7" customFormat="1" ht="51.75" customHeight="1" x14ac:dyDescent="0.25">
      <c r="A10" s="43" t="s">
        <v>21</v>
      </c>
      <c r="B10" s="33" t="s">
        <v>20</v>
      </c>
      <c r="C10" s="33" t="s">
        <v>18</v>
      </c>
      <c r="D10" s="34" t="s">
        <v>42</v>
      </c>
      <c r="E10" s="25"/>
      <c r="F10" s="26"/>
      <c r="G10" s="5"/>
      <c r="H10" s="24"/>
      <c r="I10" s="24"/>
      <c r="J10" s="27"/>
      <c r="K10" s="31"/>
    </row>
    <row r="11" spans="1:11" s="7" customFormat="1" ht="15" customHeight="1" x14ac:dyDescent="0.25">
      <c r="A11" s="44"/>
      <c r="B11" s="29">
        <v>8815</v>
      </c>
      <c r="C11" s="29">
        <v>9568.8799999999992</v>
      </c>
      <c r="D11" s="30">
        <v>8299</v>
      </c>
      <c r="E11" s="23">
        <v>10</v>
      </c>
      <c r="F11" s="5">
        <f>ROUND(AVERAGE((B11:D11)),2)</f>
        <v>8894.2900000000009</v>
      </c>
      <c r="G11" s="5">
        <f t="shared" ref="G11:G37" si="4">SQRT((POWER(F11-B11,2)+POWER(F11-C11,2)+POWER(F11-D11,2))/(3-1))</f>
        <v>638.64260596205099</v>
      </c>
      <c r="H11" s="6">
        <f t="shared" ref="H11" si="5">(G11/F11)*100%</f>
        <v>7.1803663469714937E-2</v>
      </c>
      <c r="I11" s="16">
        <f t="shared" ref="I11" si="6">(G11/F11)*100</f>
        <v>7.1803663469714936</v>
      </c>
      <c r="J11" s="22">
        <f t="shared" ref="J11" si="7">IF(I11&lt;33,E11*F11,"расчет не корректен")</f>
        <v>88942.900000000009</v>
      </c>
      <c r="K11" s="28" t="str">
        <f t="shared" ref="K11" si="8">IF(I11&lt;33,"Однородная","Неоднородная")</f>
        <v>Однородная</v>
      </c>
    </row>
    <row r="12" spans="1:11" s="7" customFormat="1" ht="51.75" customHeight="1" x14ac:dyDescent="0.25">
      <c r="A12" s="43" t="s">
        <v>23</v>
      </c>
      <c r="B12" s="33" t="s">
        <v>20</v>
      </c>
      <c r="C12" s="33" t="s">
        <v>18</v>
      </c>
      <c r="D12" s="33" t="s">
        <v>17</v>
      </c>
      <c r="E12" s="25"/>
      <c r="F12" s="26"/>
      <c r="G12" s="5"/>
      <c r="H12" s="24"/>
      <c r="I12" s="24"/>
      <c r="J12" s="27"/>
      <c r="K12" s="31"/>
    </row>
    <row r="13" spans="1:11" s="7" customFormat="1" ht="15" customHeight="1" x14ac:dyDescent="0.25">
      <c r="A13" s="44"/>
      <c r="B13" s="29">
        <v>6590</v>
      </c>
      <c r="C13" s="29">
        <v>6260.03</v>
      </c>
      <c r="D13" s="30">
        <v>6376</v>
      </c>
      <c r="E13" s="23">
        <v>6</v>
      </c>
      <c r="F13" s="5">
        <f>ROUND(AVERAGE((B13:D13)),2)</f>
        <v>6408.68</v>
      </c>
      <c r="G13" s="5">
        <f t="shared" si="4"/>
        <v>167.39436564592023</v>
      </c>
      <c r="H13" s="6">
        <f t="shared" ref="H13" si="9">(G13/F13)*100%</f>
        <v>2.6119944457504544E-2</v>
      </c>
      <c r="I13" s="16">
        <f t="shared" ref="I13" si="10">(G13/F13)*100</f>
        <v>2.6119944457504545</v>
      </c>
      <c r="J13" s="22">
        <f t="shared" ref="J13" si="11">IF(I13&lt;33,E13*F13,"расчет не корректен")</f>
        <v>38452.080000000002</v>
      </c>
      <c r="K13" s="28" t="str">
        <f t="shared" ref="K13" si="12">IF(I13&lt;33,"Однородная","Неоднородная")</f>
        <v>Однородная</v>
      </c>
    </row>
    <row r="14" spans="1:11" s="7" customFormat="1" ht="51.75" customHeight="1" x14ac:dyDescent="0.25">
      <c r="A14" s="43" t="s">
        <v>24</v>
      </c>
      <c r="B14" s="34" t="s">
        <v>43</v>
      </c>
      <c r="C14" s="33" t="s">
        <v>18</v>
      </c>
      <c r="D14" s="33" t="s">
        <v>17</v>
      </c>
      <c r="E14" s="25"/>
      <c r="F14" s="26"/>
      <c r="G14" s="5"/>
      <c r="H14" s="24"/>
      <c r="I14" s="24"/>
      <c r="J14" s="27"/>
      <c r="K14" s="31"/>
    </row>
    <row r="15" spans="1:11" s="7" customFormat="1" ht="15" customHeight="1" x14ac:dyDescent="0.25">
      <c r="A15" s="44"/>
      <c r="B15" s="29">
        <v>10944</v>
      </c>
      <c r="C15" s="29">
        <v>11494.05</v>
      </c>
      <c r="D15" s="30">
        <v>11700</v>
      </c>
      <c r="E15" s="23">
        <v>3</v>
      </c>
      <c r="F15" s="5">
        <f>ROUND(AVERAGE((B15:D15)),2)</f>
        <v>11379.35</v>
      </c>
      <c r="G15" s="5">
        <f t="shared" si="4"/>
        <v>390.83381058961612</v>
      </c>
      <c r="H15" s="6">
        <f t="shared" ref="H15" si="13">(G15/F15)*100%</f>
        <v>3.4345881846468918E-2</v>
      </c>
      <c r="I15" s="16">
        <f t="shared" ref="I15" si="14">(G15/F15)*100</f>
        <v>3.4345881846468918</v>
      </c>
      <c r="J15" s="22">
        <f t="shared" ref="J15" si="15">IF(I15&lt;33,E15*F15,"расчет не корректен")</f>
        <v>34138.050000000003</v>
      </c>
      <c r="K15" s="28" t="str">
        <f t="shared" ref="K15" si="16">IF(I15&lt;33,"Однородная","Неоднородная")</f>
        <v>Однородная</v>
      </c>
    </row>
    <row r="16" spans="1:11" s="7" customFormat="1" ht="51.75" customHeight="1" x14ac:dyDescent="0.25">
      <c r="A16" s="43" t="s">
        <v>25</v>
      </c>
      <c r="B16" s="33" t="s">
        <v>20</v>
      </c>
      <c r="C16" s="33" t="s">
        <v>18</v>
      </c>
      <c r="D16" s="34" t="s">
        <v>44</v>
      </c>
      <c r="E16" s="25"/>
      <c r="F16" s="26"/>
      <c r="G16" s="5"/>
      <c r="H16" s="24"/>
      <c r="I16" s="24"/>
      <c r="J16" s="27"/>
      <c r="K16" s="31"/>
    </row>
    <row r="17" spans="1:11" s="7" customFormat="1" ht="15" customHeight="1" x14ac:dyDescent="0.25">
      <c r="A17" s="44"/>
      <c r="B17" s="29">
        <v>9741</v>
      </c>
      <c r="C17" s="29">
        <v>11827.75</v>
      </c>
      <c r="D17" s="30">
        <v>12299</v>
      </c>
      <c r="E17" s="23">
        <v>34</v>
      </c>
      <c r="F17" s="5">
        <f>ROUND(AVERAGE((B17:D17)),2)</f>
        <v>11289.25</v>
      </c>
      <c r="G17" s="5">
        <f t="shared" si="4"/>
        <v>1361.3697835268711</v>
      </c>
      <c r="H17" s="6">
        <f t="shared" ref="H17" si="17">(G17/F17)*100%</f>
        <v>0.12058992258359688</v>
      </c>
      <c r="I17" s="16">
        <f t="shared" ref="I17" si="18">(G17/F17)*100</f>
        <v>12.058992258359687</v>
      </c>
      <c r="J17" s="22">
        <f t="shared" ref="J17" si="19">IF(I17&lt;33,E17*F17,"расчет не корректен")</f>
        <v>383834.5</v>
      </c>
      <c r="K17" s="28" t="str">
        <f t="shared" ref="K17" si="20">IF(I17&lt;33,"Однородная","Неоднородная")</f>
        <v>Однородная</v>
      </c>
    </row>
    <row r="18" spans="1:11" s="7" customFormat="1" ht="48.75" customHeight="1" x14ac:dyDescent="0.25">
      <c r="A18" s="43" t="s">
        <v>26</v>
      </c>
      <c r="B18" s="33" t="s">
        <v>20</v>
      </c>
      <c r="C18" s="34" t="s">
        <v>45</v>
      </c>
      <c r="D18" s="33" t="s">
        <v>17</v>
      </c>
      <c r="E18" s="25"/>
      <c r="F18" s="26"/>
      <c r="G18" s="5"/>
      <c r="H18" s="24"/>
      <c r="I18" s="24"/>
      <c r="J18" s="27"/>
      <c r="K18" s="31"/>
    </row>
    <row r="19" spans="1:11" s="7" customFormat="1" ht="14.25" customHeight="1" x14ac:dyDescent="0.25">
      <c r="A19" s="44"/>
      <c r="B19" s="29">
        <v>6720</v>
      </c>
      <c r="C19" s="29">
        <v>10173</v>
      </c>
      <c r="D19" s="30">
        <v>6390</v>
      </c>
      <c r="E19" s="23">
        <v>5</v>
      </c>
      <c r="F19" s="5">
        <f t="shared" ref="F19" si="21">ROUND(AVERAGE((B19:D19)),2)</f>
        <v>7761</v>
      </c>
      <c r="G19" s="5">
        <f t="shared" ref="G19" si="22">SQRT((POWER(F19-B19,2)+POWER(F19-C19,2)+POWER(F19-D19,2))/(3-1))</f>
        <v>2095.3598736255308</v>
      </c>
      <c r="H19" s="6">
        <f t="shared" ref="H19" si="23">(G19/F19)*100%</f>
        <v>0.26998581028546975</v>
      </c>
      <c r="I19" s="16">
        <f t="shared" ref="I19" si="24">(G19/F19)*100</f>
        <v>26.998581028546976</v>
      </c>
      <c r="J19" s="22">
        <f t="shared" ref="J19" si="25">IF(I19&lt;33,E19*F19,"расчет не корректен")</f>
        <v>38805</v>
      </c>
      <c r="K19" s="28" t="str">
        <f t="shared" ref="K19" si="26">IF(I19&lt;33,"Однородная","Неоднородная")</f>
        <v>Однородная</v>
      </c>
    </row>
    <row r="20" spans="1:11" s="7" customFormat="1" ht="49.5" customHeight="1" x14ac:dyDescent="0.25">
      <c r="A20" s="43" t="s">
        <v>27</v>
      </c>
      <c r="B20" s="33" t="s">
        <v>20</v>
      </c>
      <c r="C20" s="33" t="s">
        <v>18</v>
      </c>
      <c r="D20" s="33" t="s">
        <v>17</v>
      </c>
      <c r="E20" s="25"/>
      <c r="F20" s="26"/>
      <c r="G20" s="5"/>
      <c r="H20" s="24"/>
      <c r="I20" s="24"/>
      <c r="J20" s="27"/>
      <c r="K20" s="31"/>
    </row>
    <row r="21" spans="1:11" s="7" customFormat="1" ht="15" customHeight="1" x14ac:dyDescent="0.25">
      <c r="A21" s="44"/>
      <c r="B21" s="29">
        <v>28961</v>
      </c>
      <c r="C21" s="29">
        <v>25999.13</v>
      </c>
      <c r="D21" s="30">
        <v>29500</v>
      </c>
      <c r="E21" s="23">
        <v>2</v>
      </c>
      <c r="F21" s="5">
        <f t="shared" ref="F21" si="27">ROUND(AVERAGE((B21:D21)),2)</f>
        <v>28153.38</v>
      </c>
      <c r="G21" s="5">
        <f t="shared" ref="G21" si="28">SQRT((POWER(F21-B21,2)+POWER(F21-C21,2)+POWER(F21-D21,2))/(3-1))</f>
        <v>1884.9971553426806</v>
      </c>
      <c r="H21" s="6">
        <f t="shared" ref="H21" si="29">(G21/F21)*100%</f>
        <v>6.6954559464713667E-2</v>
      </c>
      <c r="I21" s="16">
        <f t="shared" ref="I21" si="30">(G21/F21)*100</f>
        <v>6.695455946471367</v>
      </c>
      <c r="J21" s="22">
        <f t="shared" ref="J21" si="31">IF(I21&lt;33,E21*F21,"расчет не корректен")</f>
        <v>56306.76</v>
      </c>
      <c r="K21" s="28" t="str">
        <f t="shared" ref="K21" si="32">IF(I21&lt;33,"Однородная","Неоднородная")</f>
        <v>Однородная</v>
      </c>
    </row>
    <row r="22" spans="1:11" s="7" customFormat="1" ht="48.75" customHeight="1" x14ac:dyDescent="0.25">
      <c r="A22" s="43" t="s">
        <v>28</v>
      </c>
      <c r="B22" s="33" t="s">
        <v>20</v>
      </c>
      <c r="C22" s="33" t="s">
        <v>18</v>
      </c>
      <c r="D22" s="33" t="s">
        <v>17</v>
      </c>
      <c r="E22" s="25"/>
      <c r="F22" s="26"/>
      <c r="G22" s="5"/>
      <c r="H22" s="24"/>
      <c r="I22" s="24"/>
      <c r="J22" s="27"/>
      <c r="K22" s="31"/>
    </row>
    <row r="23" spans="1:11" s="7" customFormat="1" ht="15" customHeight="1" x14ac:dyDescent="0.25">
      <c r="A23" s="44"/>
      <c r="B23" s="29">
        <v>13155</v>
      </c>
      <c r="C23" s="29">
        <v>12699.6</v>
      </c>
      <c r="D23" s="30">
        <v>12350</v>
      </c>
      <c r="E23" s="23">
        <v>15</v>
      </c>
      <c r="F23" s="5">
        <f t="shared" ref="F23" si="33">ROUND(AVERAGE((B23:D23)),2)</f>
        <v>12734.87</v>
      </c>
      <c r="G23" s="5">
        <f t="shared" ref="G23" si="34">SQRT((POWER(F23-B23,2)+POWER(F23-C23,2)+POWER(F23-D23,2))/(3-1))</f>
        <v>403.65709872365676</v>
      </c>
      <c r="H23" s="6">
        <f t="shared" ref="H23" si="35">(G23/F23)*100%</f>
        <v>3.1696994058334066E-2</v>
      </c>
      <c r="I23" s="16">
        <f t="shared" ref="I23" si="36">(G23/F23)*100</f>
        <v>3.1696994058334065</v>
      </c>
      <c r="J23" s="22">
        <f t="shared" ref="J23" si="37">IF(I23&lt;33,E23*F23,"расчет не корректен")</f>
        <v>191023.05000000002</v>
      </c>
      <c r="K23" s="28" t="str">
        <f t="shared" ref="K23" si="38">IF(I23&lt;33,"Однородная","Неоднородная")</f>
        <v>Однородная</v>
      </c>
    </row>
    <row r="24" spans="1:11" s="7" customFormat="1" ht="50.25" customHeight="1" x14ac:dyDescent="0.25">
      <c r="A24" s="43" t="s">
        <v>30</v>
      </c>
      <c r="B24" s="33" t="s">
        <v>20</v>
      </c>
      <c r="C24" s="33" t="s">
        <v>18</v>
      </c>
      <c r="D24" s="33" t="s">
        <v>17</v>
      </c>
      <c r="E24" s="25"/>
      <c r="F24" s="26"/>
      <c r="G24" s="5"/>
      <c r="H24" s="24"/>
      <c r="I24" s="24"/>
      <c r="J24" s="27"/>
      <c r="K24" s="31"/>
    </row>
    <row r="25" spans="1:11" s="7" customFormat="1" ht="15" customHeight="1" x14ac:dyDescent="0.25">
      <c r="A25" s="44"/>
      <c r="B25" s="29">
        <v>8816</v>
      </c>
      <c r="C25" s="29">
        <v>14400</v>
      </c>
      <c r="D25" s="30">
        <v>13168</v>
      </c>
      <c r="E25" s="23">
        <v>2</v>
      </c>
      <c r="F25" s="5">
        <f t="shared" ref="F25" si="39">ROUND(AVERAGE((B25:D25)),2)</f>
        <v>12128</v>
      </c>
      <c r="G25" s="5">
        <f t="shared" ref="G25" si="40">SQRT((POWER(F25-B25,2)+POWER(F25-C25,2)+POWER(F25-D25,2))/(3-1))</f>
        <v>2933.6775555605968</v>
      </c>
      <c r="H25" s="6">
        <f t="shared" ref="H25" si="41">(G25/F25)*100%</f>
        <v>0.2418929382883078</v>
      </c>
      <c r="I25" s="16">
        <f t="shared" ref="I25" si="42">(G25/F25)*100</f>
        <v>24.189293828830781</v>
      </c>
      <c r="J25" s="22">
        <f t="shared" ref="J25" si="43">IF(I25&lt;33,E25*F25,"расчет не корректен")</f>
        <v>24256</v>
      </c>
      <c r="K25" s="28" t="str">
        <f t="shared" ref="K25" si="44">IF(I25&lt;33,"Однородная","Неоднородная")</f>
        <v>Однородная</v>
      </c>
    </row>
    <row r="26" spans="1:11" s="7" customFormat="1" ht="49.5" customHeight="1" x14ac:dyDescent="0.25">
      <c r="A26" s="43" t="s">
        <v>29</v>
      </c>
      <c r="B26" s="33" t="s">
        <v>20</v>
      </c>
      <c r="C26" s="33" t="s">
        <v>18</v>
      </c>
      <c r="D26" s="34" t="s">
        <v>46</v>
      </c>
      <c r="E26" s="25"/>
      <c r="F26" s="26"/>
      <c r="G26" s="5"/>
      <c r="H26" s="24"/>
      <c r="I26" s="24"/>
      <c r="J26" s="27"/>
      <c r="K26" s="31"/>
    </row>
    <row r="27" spans="1:11" s="7" customFormat="1" ht="15" customHeight="1" x14ac:dyDescent="0.25">
      <c r="A27" s="44"/>
      <c r="B27" s="29">
        <v>7935</v>
      </c>
      <c r="C27" s="29">
        <v>8007.79</v>
      </c>
      <c r="D27" s="30">
        <v>6899</v>
      </c>
      <c r="E27" s="23">
        <v>3</v>
      </c>
      <c r="F27" s="5">
        <f t="shared" ref="F27" si="45">ROUND(AVERAGE((B27:D27)),2)</f>
        <v>7613.93</v>
      </c>
      <c r="G27" s="5">
        <f t="shared" ref="G27" si="46">SQRT((POWER(F27-B27,2)+POWER(F27-C27,2)+POWER(F27-D27,2))/(3-1))</f>
        <v>620.21631282964495</v>
      </c>
      <c r="H27" s="6">
        <f t="shared" ref="H27" si="47">(G27/F27)*100%</f>
        <v>8.1458105450095408E-2</v>
      </c>
      <c r="I27" s="16">
        <f t="shared" ref="I27" si="48">(G27/F27)*100</f>
        <v>8.1458105450095406</v>
      </c>
      <c r="J27" s="22">
        <f t="shared" ref="J27" si="49">IF(I27&lt;33,E27*F27,"расчет не корректен")</f>
        <v>22841.79</v>
      </c>
      <c r="K27" s="28" t="str">
        <f t="shared" ref="K27" si="50">IF(I27&lt;33,"Однородная","Неоднородная")</f>
        <v>Однородная</v>
      </c>
    </row>
    <row r="28" spans="1:11" s="7" customFormat="1" ht="49.5" customHeight="1" x14ac:dyDescent="0.25">
      <c r="A28" s="43" t="s">
        <v>31</v>
      </c>
      <c r="B28" s="34" t="s">
        <v>47</v>
      </c>
      <c r="C28" s="33" t="s">
        <v>18</v>
      </c>
      <c r="D28" s="33" t="s">
        <v>17</v>
      </c>
      <c r="E28" s="25"/>
      <c r="F28" s="26"/>
      <c r="G28" s="5"/>
      <c r="H28" s="24"/>
      <c r="I28" s="24"/>
      <c r="J28" s="27"/>
      <c r="K28" s="31"/>
    </row>
    <row r="29" spans="1:11" s="7" customFormat="1" ht="15" customHeight="1" x14ac:dyDescent="0.25">
      <c r="A29" s="44"/>
      <c r="B29" s="29">
        <v>1288</v>
      </c>
      <c r="C29" s="29">
        <v>1328.1</v>
      </c>
      <c r="D29" s="30">
        <v>1742</v>
      </c>
      <c r="E29" s="23">
        <v>6</v>
      </c>
      <c r="F29" s="5">
        <f t="shared" ref="F29" si="51">ROUND(AVERAGE((B29:D29)),2)</f>
        <v>1452.7</v>
      </c>
      <c r="G29" s="5">
        <f t="shared" ref="G29" si="52">SQRT((POWER(F29-B29,2)+POWER(F29-C29,2)+POWER(F29-D29,2))/(3-1))</f>
        <v>251.34213733474937</v>
      </c>
      <c r="H29" s="6">
        <f t="shared" ref="H29" si="53">(G29/F29)*100%</f>
        <v>0.17301723503459032</v>
      </c>
      <c r="I29" s="16">
        <f t="shared" ref="I29" si="54">(G29/F29)*100</f>
        <v>17.301723503459034</v>
      </c>
      <c r="J29" s="22">
        <f t="shared" ref="J29" si="55">IF(I29&lt;33,E29*F29,"расчет не корректен")</f>
        <v>8716.2000000000007</v>
      </c>
      <c r="K29" s="28" t="str">
        <f t="shared" ref="K29" si="56">IF(I29&lt;33,"Однородная","Неоднородная")</f>
        <v>Однородная</v>
      </c>
    </row>
    <row r="30" spans="1:11" s="7" customFormat="1" ht="51.75" customHeight="1" x14ac:dyDescent="0.25">
      <c r="A30" s="43" t="s">
        <v>32</v>
      </c>
      <c r="B30" s="33" t="s">
        <v>20</v>
      </c>
      <c r="C30" s="33" t="s">
        <v>18</v>
      </c>
      <c r="D30" s="33" t="s">
        <v>17</v>
      </c>
      <c r="E30" s="25"/>
      <c r="F30" s="26"/>
      <c r="G30" s="5"/>
      <c r="H30" s="24"/>
      <c r="I30" s="24"/>
      <c r="J30" s="27"/>
      <c r="K30" s="31"/>
    </row>
    <row r="31" spans="1:11" s="7" customFormat="1" ht="15" customHeight="1" x14ac:dyDescent="0.25">
      <c r="A31" s="44"/>
      <c r="B31" s="29">
        <v>12000</v>
      </c>
      <c r="C31" s="29">
        <v>10639.51</v>
      </c>
      <c r="D31" s="30">
        <v>11083</v>
      </c>
      <c r="E31" s="23">
        <v>5</v>
      </c>
      <c r="F31" s="5">
        <f t="shared" ref="F31" si="57">ROUND(AVERAGE((B31:D31)),2)</f>
        <v>11240.84</v>
      </c>
      <c r="G31" s="5">
        <f t="shared" ref="G31" si="58">SQRT((POWER(F31-B31,2)+POWER(F31-C31,2)+POWER(F31-D31,2))/(3-1))</f>
        <v>693.84261187246193</v>
      </c>
      <c r="H31" s="6">
        <f t="shared" ref="H31" si="59">(G31/F31)*100%</f>
        <v>6.17251568274668E-2</v>
      </c>
      <c r="I31" s="16">
        <f t="shared" ref="I31" si="60">(G31/F31)*100</f>
        <v>6.1725156827466803</v>
      </c>
      <c r="J31" s="22">
        <f t="shared" ref="J31" si="61">IF(I31&lt;33,E31*F31,"расчет не корректен")</f>
        <v>56204.2</v>
      </c>
      <c r="K31" s="28" t="str">
        <f t="shared" ref="K31" si="62">IF(I31&lt;33,"Однородная","Неоднородная")</f>
        <v>Однородная</v>
      </c>
    </row>
    <row r="32" spans="1:11" s="7" customFormat="1" ht="51" customHeight="1" x14ac:dyDescent="0.25">
      <c r="A32" s="43" t="s">
        <v>48</v>
      </c>
      <c r="B32" s="34" t="s">
        <v>49</v>
      </c>
      <c r="C32" s="33" t="s">
        <v>18</v>
      </c>
      <c r="D32" s="33" t="s">
        <v>17</v>
      </c>
      <c r="E32" s="25"/>
      <c r="F32" s="26"/>
      <c r="G32" s="5"/>
      <c r="H32" s="24"/>
      <c r="I32" s="24"/>
      <c r="J32" s="27"/>
      <c r="K32" s="31"/>
    </row>
    <row r="33" spans="1:11" s="7" customFormat="1" ht="15" customHeight="1" x14ac:dyDescent="0.25">
      <c r="A33" s="44"/>
      <c r="B33" s="29">
        <v>28550</v>
      </c>
      <c r="C33" s="29">
        <v>28750</v>
      </c>
      <c r="D33" s="30">
        <v>28750</v>
      </c>
      <c r="E33" s="23">
        <v>2</v>
      </c>
      <c r="F33" s="5">
        <f t="shared" ref="F33" si="63">ROUND(AVERAGE((B33:D33)),2)</f>
        <v>28683.33</v>
      </c>
      <c r="G33" s="5">
        <f t="shared" ref="G33" si="64">SQRT((POWER(F33-B33,2)+POWER(F33-C33,2)+POWER(F33-D33,2))/(3-1))</f>
        <v>115.47005391009394</v>
      </c>
      <c r="H33" s="6">
        <f t="shared" ref="H33" si="65">(G33/F33)*100%</f>
        <v>4.0256850899143834E-3</v>
      </c>
      <c r="I33" s="16">
        <f t="shared" ref="I33" si="66">(G33/F33)*100</f>
        <v>0.40256850899143837</v>
      </c>
      <c r="J33" s="22">
        <f t="shared" ref="J33" si="67">IF(I33&lt;33,E33*F33,"расчет не корректен")</f>
        <v>57366.66</v>
      </c>
      <c r="K33" s="28" t="str">
        <f t="shared" ref="K33" si="68">IF(I33&lt;33,"Однородная","Неоднородная")</f>
        <v>Однородная</v>
      </c>
    </row>
    <row r="34" spans="1:11" s="7" customFormat="1" ht="50.25" customHeight="1" x14ac:dyDescent="0.25">
      <c r="A34" s="43" t="s">
        <v>51</v>
      </c>
      <c r="B34" s="34" t="s">
        <v>50</v>
      </c>
      <c r="C34" s="33" t="s">
        <v>18</v>
      </c>
      <c r="D34" s="33" t="s">
        <v>17</v>
      </c>
      <c r="E34" s="25"/>
      <c r="F34" s="26"/>
      <c r="G34" s="5"/>
      <c r="H34" s="24"/>
      <c r="I34" s="24"/>
      <c r="J34" s="27"/>
      <c r="K34" s="31"/>
    </row>
    <row r="35" spans="1:11" s="7" customFormat="1" ht="15" customHeight="1" x14ac:dyDescent="0.25">
      <c r="A35" s="44"/>
      <c r="B35" s="29">
        <v>29990</v>
      </c>
      <c r="C35" s="29">
        <v>30625</v>
      </c>
      <c r="D35" s="30">
        <v>30625</v>
      </c>
      <c r="E35" s="23">
        <v>2</v>
      </c>
      <c r="F35" s="5">
        <f t="shared" ref="F35" si="69">ROUND(AVERAGE((B35:D35)),2)</f>
        <v>30413.33</v>
      </c>
      <c r="G35" s="5">
        <f t="shared" ref="G35" si="70">SQRT((POWER(F35-B35,2)+POWER(F35-C35,2)+POWER(F35-D35,2))/(3-1))</f>
        <v>366.6174209581427</v>
      </c>
      <c r="H35" s="6">
        <f t="shared" ref="H35" si="71">(G35/F35)*100%</f>
        <v>1.2054497845456012E-2</v>
      </c>
      <c r="I35" s="16">
        <f t="shared" ref="I35" si="72">(G35/F35)*100</f>
        <v>1.2054497845456011</v>
      </c>
      <c r="J35" s="22">
        <f t="shared" ref="J35" si="73">IF(I35&lt;33,E35*F35,"расчет не корректен")</f>
        <v>60826.66</v>
      </c>
      <c r="K35" s="28" t="str">
        <f t="shared" ref="K35" si="74">IF(I35&lt;33,"Однородная","Неоднородная")</f>
        <v>Однородная</v>
      </c>
    </row>
    <row r="36" spans="1:11" s="7" customFormat="1" ht="51.75" customHeight="1" x14ac:dyDescent="0.25">
      <c r="A36" s="43" t="s">
        <v>33</v>
      </c>
      <c r="B36" s="34" t="s">
        <v>52</v>
      </c>
      <c r="C36" s="33" t="s">
        <v>18</v>
      </c>
      <c r="D36" s="33" t="s">
        <v>17</v>
      </c>
      <c r="E36" s="25"/>
      <c r="F36" s="26"/>
      <c r="G36" s="5"/>
      <c r="H36" s="24"/>
      <c r="I36" s="24"/>
      <c r="J36" s="27"/>
      <c r="K36" s="31"/>
    </row>
    <row r="37" spans="1:11" s="7" customFormat="1" ht="15" customHeight="1" x14ac:dyDescent="0.25">
      <c r="A37" s="44"/>
      <c r="B37" s="29">
        <v>75310</v>
      </c>
      <c r="C37" s="29">
        <v>87282.5</v>
      </c>
      <c r="D37" s="30">
        <v>75683</v>
      </c>
      <c r="E37" s="23">
        <v>1</v>
      </c>
      <c r="F37" s="5">
        <f>ROUND(AVERAGE((B37:D37)),2)</f>
        <v>79425.17</v>
      </c>
      <c r="G37" s="5">
        <f t="shared" si="4"/>
        <v>6807.2055634709604</v>
      </c>
      <c r="H37" s="6">
        <f t="shared" ref="H37" si="75">(G37/F37)*100%</f>
        <v>8.5705898564283345E-2</v>
      </c>
      <c r="I37" s="16">
        <f t="shared" ref="I37" si="76">(G37/F37)*100</f>
        <v>8.5705898564283345</v>
      </c>
      <c r="J37" s="22">
        <f t="shared" ref="J37" si="77">IF(I37&lt;33,E37*F37,"расчет не корректен")</f>
        <v>79425.17</v>
      </c>
      <c r="K37" s="28" t="str">
        <f t="shared" ref="K37" si="78">IF(I37&lt;33,"Однородная","Неоднородная")</f>
        <v>Однородная</v>
      </c>
    </row>
    <row r="38" spans="1:11" s="7" customFormat="1" ht="51.75" customHeight="1" x14ac:dyDescent="0.25">
      <c r="A38" s="43" t="s">
        <v>34</v>
      </c>
      <c r="B38" s="33" t="s">
        <v>20</v>
      </c>
      <c r="C38" s="33" t="s">
        <v>18</v>
      </c>
      <c r="D38" s="34" t="s">
        <v>53</v>
      </c>
      <c r="E38" s="25"/>
      <c r="F38" s="26"/>
      <c r="G38" s="5"/>
      <c r="H38" s="24"/>
      <c r="I38" s="24"/>
      <c r="J38" s="27"/>
      <c r="K38" s="31"/>
    </row>
    <row r="39" spans="1:11" s="7" customFormat="1" ht="15" customHeight="1" x14ac:dyDescent="0.25">
      <c r="A39" s="44"/>
      <c r="B39" s="29">
        <v>10072</v>
      </c>
      <c r="C39" s="29">
        <v>10344.08</v>
      </c>
      <c r="D39" s="30">
        <v>9200</v>
      </c>
      <c r="E39" s="23">
        <v>2</v>
      </c>
      <c r="F39" s="5">
        <f t="shared" ref="F39" si="79">ROUND(AVERAGE((B39:D39)),2)</f>
        <v>9872.0300000000007</v>
      </c>
      <c r="G39" s="5">
        <f t="shared" ref="G39" si="80">SQRT((POWER(F39-B39,2)+POWER(F39-C39,2)+POWER(F39-D39,2))/(3-1))</f>
        <v>597.68031768663752</v>
      </c>
      <c r="H39" s="6">
        <f t="shared" ref="H39" si="81">(G39/F39)*100%</f>
        <v>6.0542797954082135E-2</v>
      </c>
      <c r="I39" s="16">
        <f t="shared" ref="I39" si="82">(G39/F39)*100</f>
        <v>6.0542797954082133</v>
      </c>
      <c r="J39" s="22">
        <f t="shared" ref="J39" si="83">IF(I39&lt;33,E39*F39,"расчет не корректен")</f>
        <v>19744.060000000001</v>
      </c>
      <c r="K39" s="28" t="str">
        <f t="shared" ref="K39" si="84">IF(I39&lt;33,"Однородная","Неоднородная")</f>
        <v>Однородная</v>
      </c>
    </row>
    <row r="40" spans="1:11" s="7" customFormat="1" ht="51" customHeight="1" x14ac:dyDescent="0.25">
      <c r="A40" s="43" t="s">
        <v>35</v>
      </c>
      <c r="B40" s="33" t="s">
        <v>20</v>
      </c>
      <c r="C40" s="33" t="s">
        <v>18</v>
      </c>
      <c r="D40" s="34" t="s">
        <v>54</v>
      </c>
      <c r="E40" s="25"/>
      <c r="F40" s="26"/>
      <c r="G40" s="5"/>
      <c r="H40" s="24"/>
      <c r="I40" s="24"/>
      <c r="J40" s="27"/>
      <c r="K40" s="31"/>
    </row>
    <row r="41" spans="1:11" s="7" customFormat="1" ht="15" customHeight="1" x14ac:dyDescent="0.25">
      <c r="A41" s="44"/>
      <c r="B41" s="29">
        <v>10072</v>
      </c>
      <c r="C41" s="29">
        <v>10344.08</v>
      </c>
      <c r="D41" s="30">
        <v>9200</v>
      </c>
      <c r="E41" s="23">
        <v>2</v>
      </c>
      <c r="F41" s="5">
        <f t="shared" ref="F41" si="85">ROUND(AVERAGE((B41:D41)),2)</f>
        <v>9872.0300000000007</v>
      </c>
      <c r="G41" s="5">
        <f t="shared" ref="G41" si="86">SQRT((POWER(F41-B41,2)+POWER(F41-C41,2)+POWER(F41-D41,2))/(3-1))</f>
        <v>597.68031768663752</v>
      </c>
      <c r="H41" s="6">
        <f t="shared" ref="H41" si="87">(G41/F41)*100%</f>
        <v>6.0542797954082135E-2</v>
      </c>
      <c r="I41" s="16">
        <f t="shared" ref="I41" si="88">(G41/F41)*100</f>
        <v>6.0542797954082133</v>
      </c>
      <c r="J41" s="22">
        <f t="shared" ref="J41" si="89">IF(I41&lt;33,E41*F41,"расчет не корректен")</f>
        <v>19744.060000000001</v>
      </c>
      <c r="K41" s="28" t="str">
        <f t="shared" ref="K41" si="90">IF(I41&lt;33,"Однородная","Неоднородная")</f>
        <v>Однородная</v>
      </c>
    </row>
    <row r="42" spans="1:11" s="7" customFormat="1" ht="52.5" customHeight="1" x14ac:dyDescent="0.25">
      <c r="A42" s="43" t="s">
        <v>36</v>
      </c>
      <c r="B42" s="33" t="s">
        <v>20</v>
      </c>
      <c r="C42" s="33" t="s">
        <v>18</v>
      </c>
      <c r="D42" s="34" t="s">
        <v>55</v>
      </c>
      <c r="E42" s="25"/>
      <c r="F42" s="26"/>
      <c r="G42" s="5"/>
      <c r="H42" s="24"/>
      <c r="I42" s="24"/>
      <c r="J42" s="27"/>
      <c r="K42" s="31"/>
    </row>
    <row r="43" spans="1:11" s="7" customFormat="1" ht="15" customHeight="1" x14ac:dyDescent="0.25">
      <c r="A43" s="44"/>
      <c r="B43" s="29">
        <v>10072</v>
      </c>
      <c r="C43" s="29">
        <v>10344.08</v>
      </c>
      <c r="D43" s="30">
        <v>9200</v>
      </c>
      <c r="E43" s="23">
        <v>2</v>
      </c>
      <c r="F43" s="5">
        <f t="shared" ref="F43" si="91">ROUND(AVERAGE((B43:D43)),2)</f>
        <v>9872.0300000000007</v>
      </c>
      <c r="G43" s="5">
        <f t="shared" ref="G43" si="92">SQRT((POWER(F43-B43,2)+POWER(F43-C43,2)+POWER(F43-D43,2))/(3-1))</f>
        <v>597.68031768663752</v>
      </c>
      <c r="H43" s="6">
        <f t="shared" ref="H43" si="93">(G43/F43)*100%</f>
        <v>6.0542797954082135E-2</v>
      </c>
      <c r="I43" s="16">
        <f t="shared" ref="I43" si="94">(G43/F43)*100</f>
        <v>6.0542797954082133</v>
      </c>
      <c r="J43" s="22">
        <f t="shared" ref="J43" si="95">IF(I43&lt;33,E43*F43,"расчет не корректен")</f>
        <v>19744.060000000001</v>
      </c>
      <c r="K43" s="28" t="str">
        <f t="shared" ref="K43" si="96">IF(I43&lt;33,"Однородная","Неоднородная")</f>
        <v>Однородная</v>
      </c>
    </row>
    <row r="44" spans="1:11" s="7" customFormat="1" ht="51.75" customHeight="1" x14ac:dyDescent="0.25">
      <c r="A44" s="43" t="s">
        <v>37</v>
      </c>
      <c r="B44" s="34" t="s">
        <v>56</v>
      </c>
      <c r="C44" s="33" t="s">
        <v>18</v>
      </c>
      <c r="D44" s="34" t="s">
        <v>57</v>
      </c>
      <c r="E44" s="25"/>
      <c r="F44" s="26"/>
      <c r="G44" s="5"/>
      <c r="H44" s="24"/>
      <c r="I44" s="24"/>
      <c r="J44" s="27"/>
      <c r="K44" s="31"/>
    </row>
    <row r="45" spans="1:11" s="7" customFormat="1" ht="15" customHeight="1" x14ac:dyDescent="0.25">
      <c r="A45" s="44"/>
      <c r="B45" s="29">
        <v>4969</v>
      </c>
      <c r="C45" s="29">
        <v>5343.75</v>
      </c>
      <c r="D45" s="30">
        <v>4950</v>
      </c>
      <c r="E45" s="23">
        <v>2</v>
      </c>
      <c r="F45" s="5">
        <f t="shared" ref="F45" si="97">ROUND(AVERAGE((B45:D45)),2)</f>
        <v>5087.58</v>
      </c>
      <c r="G45" s="5">
        <f t="shared" ref="G45" si="98">SQRT((POWER(F45-B45,2)+POWER(F45-C45,2)+POWER(F45-D45,2))/(3-1))</f>
        <v>222.0501539067244</v>
      </c>
      <c r="H45" s="6">
        <f t="shared" ref="H45" si="99">(G45/F45)*100%</f>
        <v>4.3645535580123442E-2</v>
      </c>
      <c r="I45" s="16">
        <f t="shared" ref="I45" si="100">(G45/F45)*100</f>
        <v>4.3645535580123438</v>
      </c>
      <c r="J45" s="22">
        <f t="shared" ref="J45" si="101">IF(I45&lt;33,E45*F45,"расчет не корректен")</f>
        <v>10175.16</v>
      </c>
      <c r="K45" s="28" t="str">
        <f t="shared" ref="K45" si="102">IF(I45&lt;33,"Однородная","Неоднородная")</f>
        <v>Однородная</v>
      </c>
    </row>
    <row r="46" spans="1:11" s="7" customFormat="1" ht="51.75" customHeight="1" x14ac:dyDescent="0.25">
      <c r="A46" s="43" t="s">
        <v>38</v>
      </c>
      <c r="B46" s="34" t="s">
        <v>58</v>
      </c>
      <c r="C46" s="34" t="s">
        <v>59</v>
      </c>
      <c r="D46" s="33" t="s">
        <v>17</v>
      </c>
      <c r="E46" s="25"/>
      <c r="F46" s="26"/>
      <c r="G46" s="5"/>
      <c r="H46" s="24"/>
      <c r="I46" s="24"/>
      <c r="J46" s="27"/>
      <c r="K46" s="31"/>
    </row>
    <row r="47" spans="1:11" s="7" customFormat="1" ht="15" customHeight="1" x14ac:dyDescent="0.25">
      <c r="A47" s="44"/>
      <c r="B47" s="29">
        <v>1270</v>
      </c>
      <c r="C47" s="29">
        <v>1170</v>
      </c>
      <c r="D47" s="30">
        <v>1673.8</v>
      </c>
      <c r="E47" s="23">
        <v>3</v>
      </c>
      <c r="F47" s="5">
        <f t="shared" ref="F47" si="103">ROUND(AVERAGE((B47:D47)),2)</f>
        <v>1371.27</v>
      </c>
      <c r="G47" s="5">
        <f t="shared" ref="G47" si="104">SQRT((POWER(F47-B47,2)+POWER(F47-C47,2)+POWER(F47-D47,2))/(3-1))</f>
        <v>266.72985087912446</v>
      </c>
      <c r="H47" s="6">
        <f t="shared" ref="H47" si="105">(G47/F47)*100%</f>
        <v>0.19451300683244324</v>
      </c>
      <c r="I47" s="16">
        <f t="shared" ref="I47" si="106">(G47/F47)*100</f>
        <v>19.451300683244323</v>
      </c>
      <c r="J47" s="22">
        <f t="shared" ref="J47" si="107">IF(I47&lt;33,E47*F47,"расчет не корректен")</f>
        <v>4113.8099999999995</v>
      </c>
      <c r="K47" s="28" t="str">
        <f t="shared" ref="K47" si="108">IF(I47&lt;33,"Однородная","Неоднородная")</f>
        <v>Однородная</v>
      </c>
    </row>
    <row r="48" spans="1:11" s="7" customFormat="1" ht="50.25" customHeight="1" x14ac:dyDescent="0.25">
      <c r="A48" s="43" t="s">
        <v>40</v>
      </c>
      <c r="B48" s="33" t="s">
        <v>20</v>
      </c>
      <c r="C48" s="33" t="s">
        <v>18</v>
      </c>
      <c r="D48" s="33" t="s">
        <v>17</v>
      </c>
      <c r="E48" s="25"/>
      <c r="F48" s="26"/>
      <c r="G48" s="5"/>
      <c r="H48" s="24"/>
      <c r="I48" s="24"/>
      <c r="J48" s="27"/>
      <c r="K48" s="32"/>
    </row>
    <row r="49" spans="1:11" s="7" customFormat="1" ht="15" customHeight="1" x14ac:dyDescent="0.25">
      <c r="A49" s="44"/>
      <c r="B49" s="29">
        <v>7773</v>
      </c>
      <c r="C49" s="29">
        <v>7923</v>
      </c>
      <c r="D49" s="30">
        <v>9360</v>
      </c>
      <c r="E49" s="23">
        <v>3</v>
      </c>
      <c r="F49" s="5">
        <f t="shared" ref="F49" si="109">ROUND(AVERAGE((B49:D49)),2)</f>
        <v>8352</v>
      </c>
      <c r="G49" s="5">
        <f t="shared" ref="G49" si="110">SQRT((POWER(F49-B49,2)+POWER(F49-C49,2)+POWER(F49-D49,2))/(3-1))</f>
        <v>876.16950414859798</v>
      </c>
      <c r="H49" s="6">
        <f t="shared" ref="H49" si="111">(G49/F49)*100%</f>
        <v>0.10490535250821335</v>
      </c>
      <c r="I49" s="16">
        <f t="shared" ref="I49" si="112">(G49/F49)*100</f>
        <v>10.490535250821335</v>
      </c>
      <c r="J49" s="22">
        <f t="shared" ref="J49" si="113">IF(I49&lt;33,E49*F49,"расчет не корректен")</f>
        <v>25056</v>
      </c>
      <c r="K49" s="28" t="str">
        <f t="shared" ref="K49" si="114">IF(I49&lt;33,"Однородная","Неоднородная")</f>
        <v>Однородная</v>
      </c>
    </row>
    <row r="50" spans="1:11" s="7" customFormat="1" ht="51.75" customHeight="1" x14ac:dyDescent="0.25">
      <c r="A50" s="43" t="s">
        <v>41</v>
      </c>
      <c r="B50" s="33" t="s">
        <v>20</v>
      </c>
      <c r="C50" s="33" t="s">
        <v>18</v>
      </c>
      <c r="D50" s="35" t="s">
        <v>60</v>
      </c>
      <c r="E50" s="25"/>
      <c r="F50" s="26"/>
      <c r="G50" s="5"/>
      <c r="H50" s="24"/>
      <c r="I50" s="24"/>
      <c r="J50" s="27"/>
      <c r="K50" s="32"/>
    </row>
    <row r="51" spans="1:11" s="7" customFormat="1" ht="15" customHeight="1" x14ac:dyDescent="0.25">
      <c r="A51" s="44"/>
      <c r="B51" s="29">
        <v>4420</v>
      </c>
      <c r="C51" s="29">
        <v>4182.38</v>
      </c>
      <c r="D51" s="30">
        <v>3850</v>
      </c>
      <c r="E51" s="23">
        <v>3</v>
      </c>
      <c r="F51" s="5">
        <f t="shared" ref="F51" si="115">ROUND(AVERAGE((B51:D51)),2)</f>
        <v>4150.79</v>
      </c>
      <c r="G51" s="5">
        <f t="shared" ref="G51" si="116">SQRT((POWER(F51-B51,2)+POWER(F51-C51,2)+POWER(F51-D51,2))/(3-1))</f>
        <v>286.309776553299</v>
      </c>
      <c r="H51" s="6">
        <f t="shared" ref="H51" si="117">(G51/F51)*100%</f>
        <v>6.8977177008063287E-2</v>
      </c>
      <c r="I51" s="16">
        <f t="shared" ref="I51" si="118">(G51/F51)*100</f>
        <v>6.8977177008063286</v>
      </c>
      <c r="J51" s="22">
        <f t="shared" ref="J51" si="119">IF(I51&lt;33,E51*F51,"расчет не корректен")</f>
        <v>12452.369999999999</v>
      </c>
      <c r="K51" s="28" t="str">
        <f t="shared" ref="K51" si="120">IF(I51&lt;33,"Однородная","Неоднородная")</f>
        <v>Однородная</v>
      </c>
    </row>
    <row r="52" spans="1:11" s="7" customFormat="1" ht="51.75" customHeight="1" x14ac:dyDescent="0.25">
      <c r="A52" s="43" t="s">
        <v>39</v>
      </c>
      <c r="B52" s="33" t="s">
        <v>20</v>
      </c>
      <c r="C52" s="33" t="s">
        <v>18</v>
      </c>
      <c r="D52" s="33" t="s">
        <v>17</v>
      </c>
      <c r="E52" s="25"/>
      <c r="F52" s="26"/>
      <c r="G52" s="5"/>
      <c r="H52" s="24"/>
      <c r="I52" s="24"/>
      <c r="J52" s="27"/>
      <c r="K52" s="31"/>
    </row>
    <row r="53" spans="1:11" s="7" customFormat="1" ht="15" customHeight="1" x14ac:dyDescent="0.25">
      <c r="A53" s="44"/>
      <c r="B53" s="29">
        <v>2780</v>
      </c>
      <c r="C53" s="29">
        <v>2351.25</v>
      </c>
      <c r="D53" s="30">
        <v>2640</v>
      </c>
      <c r="E53" s="23">
        <v>13</v>
      </c>
      <c r="F53" s="5">
        <f t="shared" ref="F53" si="121">ROUND(AVERAGE((B53:D53)),2)</f>
        <v>2590.42</v>
      </c>
      <c r="G53" s="5">
        <f t="shared" ref="G53" si="122">SQRT((POWER(F53-B53,2)+POWER(F53-C53,2)+POWER(F53-D53,2))/(3-1))</f>
        <v>218.63330224373414</v>
      </c>
      <c r="H53" s="6">
        <f t="shared" ref="H53" si="123">(G53/F53)*100%</f>
        <v>8.4400715808144677E-2</v>
      </c>
      <c r="I53" s="16">
        <f t="shared" ref="I53" si="124">(G53/F53)*100</f>
        <v>8.4400715808144682</v>
      </c>
      <c r="J53" s="22">
        <f t="shared" ref="J53" si="125">IF(I53&lt;33,E53*F53,"расчет не корректен")</f>
        <v>33675.46</v>
      </c>
      <c r="K53" s="28" t="str">
        <f t="shared" ref="K53" si="126">IF(I53&lt;33,"Однородная","Неоднородная")</f>
        <v>Однородная</v>
      </c>
    </row>
    <row r="54" spans="1:11" ht="15.75" x14ac:dyDescent="0.25">
      <c r="A54" s="36" t="s">
        <v>5</v>
      </c>
      <c r="B54" s="36"/>
      <c r="C54" s="36"/>
      <c r="D54" s="36"/>
      <c r="E54" s="36"/>
      <c r="F54" s="37"/>
      <c r="G54" s="37"/>
      <c r="H54" s="37"/>
      <c r="I54" s="15"/>
      <c r="J54" s="12">
        <f>SUM(J8:J53)</f>
        <v>1304442.3400000001</v>
      </c>
    </row>
    <row r="55" spans="1:11" ht="8.25" customHeight="1" x14ac:dyDescent="0.25">
      <c r="B55" s="11"/>
      <c r="C55" s="10"/>
      <c r="D55" s="10"/>
      <c r="E55" s="3"/>
    </row>
    <row r="56" spans="1:11" x14ac:dyDescent="0.25">
      <c r="B56" s="9"/>
      <c r="C56" s="8"/>
      <c r="D56" s="8"/>
      <c r="E56" s="3"/>
    </row>
    <row r="57" spans="1:11" x14ac:dyDescent="0.25">
      <c r="E57" s="3"/>
    </row>
    <row r="58" spans="1:11" x14ac:dyDescent="0.25">
      <c r="E58" s="3"/>
    </row>
    <row r="59" spans="1:11" x14ac:dyDescent="0.25">
      <c r="E59" s="3"/>
    </row>
    <row r="60" spans="1:11" x14ac:dyDescent="0.25">
      <c r="E60" s="3"/>
    </row>
    <row r="61" spans="1:11" x14ac:dyDescent="0.25">
      <c r="E61" s="3"/>
    </row>
    <row r="62" spans="1:11" x14ac:dyDescent="0.25">
      <c r="E62" s="3"/>
    </row>
    <row r="63" spans="1:11" x14ac:dyDescent="0.25">
      <c r="B63" s="3"/>
      <c r="C63" s="3"/>
      <c r="D63" s="3"/>
      <c r="E63" s="3"/>
    </row>
    <row r="64" spans="1:11" x14ac:dyDescent="0.25">
      <c r="E64" s="3"/>
      <c r="F64" s="1"/>
    </row>
    <row r="65" spans="5:7" x14ac:dyDescent="0.25">
      <c r="E65" s="3"/>
    </row>
    <row r="66" spans="5:7" x14ac:dyDescent="0.25">
      <c r="E66" s="3"/>
    </row>
    <row r="67" spans="5:7" x14ac:dyDescent="0.25">
      <c r="E67" s="3"/>
      <c r="G67" s="1"/>
    </row>
    <row r="68" spans="5:7" x14ac:dyDescent="0.25">
      <c r="E68" s="3"/>
    </row>
    <row r="69" spans="5:7" x14ac:dyDescent="0.25">
      <c r="E69" s="3"/>
    </row>
  </sheetData>
  <mergeCells count="29">
    <mergeCell ref="A52:A53"/>
    <mergeCell ref="A38:A39"/>
    <mergeCell ref="A40:A41"/>
    <mergeCell ref="A42:A43"/>
    <mergeCell ref="A44:A45"/>
    <mergeCell ref="A46:A47"/>
    <mergeCell ref="A34:A35"/>
    <mergeCell ref="A18:A19"/>
    <mergeCell ref="A20:A21"/>
    <mergeCell ref="A22:A23"/>
    <mergeCell ref="A24:A25"/>
    <mergeCell ref="A26:A27"/>
    <mergeCell ref="A28:A29"/>
    <mergeCell ref="A54:H54"/>
    <mergeCell ref="A4:K4"/>
    <mergeCell ref="A2:J2"/>
    <mergeCell ref="A1:J1"/>
    <mergeCell ref="K6:K7"/>
    <mergeCell ref="A6:A7"/>
    <mergeCell ref="A8:A9"/>
    <mergeCell ref="A10:A11"/>
    <mergeCell ref="A12:A13"/>
    <mergeCell ref="A14:A15"/>
    <mergeCell ref="A16:A17"/>
    <mergeCell ref="A36:A37"/>
    <mergeCell ref="A30:A31"/>
    <mergeCell ref="A48:A49"/>
    <mergeCell ref="A50:A51"/>
    <mergeCell ref="A32:A33"/>
  </mergeCells>
  <hyperlinks>
    <hyperlink ref="D10" r:id="rId1"/>
    <hyperlink ref="B14" r:id="rId2"/>
    <hyperlink ref="D16" r:id="rId3"/>
    <hyperlink ref="C18" r:id="rId4"/>
    <hyperlink ref="D26" r:id="rId5"/>
    <hyperlink ref="B28" display="http://printer-plotter.ru/aksessuary-i-opcii/dlya-pechatnogo-oborudovaniya/samsung/mlt-w709-see/?utm_source=pricelist&amp;utm_medium=cpc&amp;utm_campaign=yandex_market&amp;_openstat=bWFya2V0LnlhbmRleC5ydTtTYW1zdW5nINC60L7QvdGC0LXQudC90LXRgCDQtNC70Y8g0L7RgtGA0LDQsdC-0"/>
    <hyperlink ref="B32" r:id="rId6"/>
    <hyperlink ref="B34" r:id="rId7"/>
    <hyperlink ref="B36" r:id="rId8"/>
    <hyperlink ref="D38" r:id="rId9"/>
    <hyperlink ref="D40" r:id="rId10"/>
    <hyperlink ref="D42" r:id="rId11"/>
    <hyperlink ref="B44" r:id="rId12"/>
    <hyperlink ref="D44" r:id="rId13"/>
    <hyperlink ref="B46" r:id="rId14"/>
    <hyperlink ref="C46" r:id="rId15"/>
    <hyperlink ref="D50" r:id="rId16"/>
  </hyperlinks>
  <pageMargins left="0.23622047244094488" right="0.23622047244094488" top="0.3543307086614173" bottom="0.15748031496062992" header="0.31496062992125984" footer="0.31496062992125984"/>
  <pageSetup paperSize="9" scale="98" fitToHeight="0" orientation="landscape" r:id="rId17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80" zoomScaleNormal="80" workbookViewId="0">
      <selection activeCell="A241" sqref="A241"/>
    </sheetView>
  </sheetViews>
  <sheetFormatPr defaultRowHeight="15" x14ac:dyDescent="0.25"/>
  <sheetData/>
  <pageMargins left="0.7" right="0.7" top="0.75" bottom="0.75" header="0.3" footer="0.3"/>
  <pageSetup paperSize="9" scale="9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80" zoomScaleNormal="80" workbookViewId="0">
      <selection activeCell="A41" sqref="A41"/>
    </sheetView>
  </sheetViews>
  <sheetFormatPr defaultRowHeight="15" x14ac:dyDescent="0.25"/>
  <sheetData/>
  <pageMargins left="0.7" right="0.7" top="0.75" bottom="0.75" header="0.3" footer="0.3"/>
  <pageSetup paperSize="9" scale="9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80" zoomScaleNormal="80" workbookViewId="0">
      <selection activeCell="A281" sqref="A281"/>
    </sheetView>
  </sheetViews>
  <sheetFormatPr defaultRowHeight="15" x14ac:dyDescent="0.25"/>
  <sheetData/>
  <pageMargins left="0.7" right="0.7" top="0.75" bottom="0.75" header="0.3" footer="0.3"/>
  <pageSetup paperSize="9" scale="9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расчет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И. Горбылева</dc:creator>
  <cp:lastModifiedBy>Алексей Н. Алексеев</cp:lastModifiedBy>
  <cp:lastPrinted>2018-02-15T09:30:10Z</cp:lastPrinted>
  <dcterms:created xsi:type="dcterms:W3CDTF">2014-02-04T12:30:06Z</dcterms:created>
  <dcterms:modified xsi:type="dcterms:W3CDTF">2018-03-02T05:51:47Z</dcterms:modified>
</cp:coreProperties>
</file>